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calcolo PREMI dipendenti 2024" sheetId="3" r:id="rId1"/>
  </sheets>
  <calcPr calcId="152511" calcOnSave="0"/>
</workbook>
</file>

<file path=xl/calcChain.xml><?xml version="1.0" encoding="utf-8"?>
<calcChain xmlns="http://schemas.openxmlformats.org/spreadsheetml/2006/main">
  <c r="I6" i="3" l="1"/>
  <c r="I7" i="3" s="1"/>
  <c r="I8" i="3" s="1"/>
  <c r="I9" i="3" s="1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E47" i="3" l="1"/>
  <c r="E55" i="3" l="1"/>
  <c r="E53" i="3"/>
  <c r="E72" i="3"/>
  <c r="E59" i="3"/>
  <c r="E44" i="3"/>
  <c r="E107" i="3"/>
  <c r="E58" i="3"/>
  <c r="E35" i="3"/>
  <c r="E92" i="3"/>
  <c r="E108" i="3"/>
  <c r="E34" i="3"/>
  <c r="E82" i="3"/>
  <c r="E16" i="3"/>
  <c r="E33" i="3"/>
  <c r="E71" i="3"/>
  <c r="E24" i="3"/>
  <c r="E81" i="3"/>
  <c r="E57" i="3"/>
  <c r="E56" i="3"/>
  <c r="E28" i="3"/>
  <c r="E96" i="3"/>
  <c r="E106" i="3"/>
  <c r="E11" i="3"/>
  <c r="E14" i="3"/>
  <c r="E43" i="3"/>
  <c r="E7" i="3"/>
  <c r="E54" i="3"/>
  <c r="E84" i="3"/>
  <c r="E62" i="3"/>
  <c r="E91" i="3"/>
  <c r="E42" i="3"/>
  <c r="E10" i="3"/>
  <c r="E27" i="3"/>
  <c r="E22" i="3"/>
  <c r="E21" i="3"/>
  <c r="E80" i="3"/>
  <c r="E79" i="3"/>
  <c r="E70" i="3"/>
  <c r="E90" i="3"/>
  <c r="E26" i="3"/>
  <c r="E111" i="3"/>
  <c r="E9" i="3"/>
  <c r="E52" i="3"/>
  <c r="E6" i="3"/>
  <c r="E69" i="3"/>
  <c r="E13" i="3"/>
  <c r="E25" i="3"/>
  <c r="E40" i="3"/>
  <c r="E39" i="3"/>
  <c r="E77" i="3"/>
  <c r="E20" i="3"/>
  <c r="E68" i="3"/>
  <c r="E38" i="3"/>
  <c r="E67" i="3"/>
  <c r="E32" i="3"/>
  <c r="E66" i="3"/>
  <c r="E109" i="3"/>
  <c r="E105" i="3"/>
  <c r="E19" i="3"/>
  <c r="E45" i="3"/>
  <c r="E74" i="3"/>
  <c r="E73" i="3"/>
  <c r="E112" i="3"/>
  <c r="E63" i="3"/>
  <c r="E31" i="3"/>
  <c r="E89" i="3"/>
  <c r="E50" i="3"/>
  <c r="E18" i="3"/>
  <c r="E65" i="3"/>
  <c r="E99" i="3"/>
  <c r="E17" i="3"/>
  <c r="E49" i="3"/>
  <c r="E88" i="3"/>
  <c r="E30" i="3"/>
  <c r="E95" i="3"/>
  <c r="E98" i="3"/>
  <c r="E29" i="3"/>
  <c r="E103" i="3"/>
  <c r="E100" i="3"/>
  <c r="E94" i="3"/>
  <c r="E37" i="3"/>
  <c r="E75" i="3"/>
  <c r="E110" i="3"/>
  <c r="E93" i="3"/>
  <c r="E61" i="3"/>
  <c r="E60" i="3"/>
  <c r="E104" i="3"/>
  <c r="E97" i="3"/>
  <c r="E76" i="3"/>
  <c r="E36" i="3"/>
  <c r="E46" i="3"/>
  <c r="E64" i="3"/>
  <c r="E15" i="3"/>
  <c r="E12" i="3"/>
  <c r="E86" i="3"/>
  <c r="E5" i="3"/>
  <c r="E48" i="3"/>
  <c r="E85" i="3"/>
  <c r="D23" i="3" l="1"/>
  <c r="D102" i="3"/>
  <c r="D78" i="3"/>
  <c r="D87" i="3"/>
  <c r="D8" i="3"/>
  <c r="H116" i="3" l="1"/>
  <c r="G55" i="3" l="1"/>
  <c r="H55" i="3" s="1"/>
  <c r="J55" i="3" s="1"/>
  <c r="L55" i="3" s="1"/>
  <c r="G53" i="3"/>
  <c r="H53" i="3" s="1"/>
  <c r="J53" i="3" s="1"/>
  <c r="L53" i="3" s="1"/>
  <c r="G72" i="3" l="1"/>
  <c r="H72" i="3" s="1"/>
  <c r="J72" i="3" s="1"/>
  <c r="L72" i="3" s="1"/>
  <c r="G59" i="3"/>
  <c r="H59" i="3" s="1"/>
  <c r="J59" i="3" s="1"/>
  <c r="L59" i="3" s="1"/>
  <c r="G44" i="3"/>
  <c r="H44" i="3" s="1"/>
  <c r="J44" i="3" s="1"/>
  <c r="L44" i="3" s="1"/>
  <c r="G107" i="3"/>
  <c r="H107" i="3" s="1"/>
  <c r="J107" i="3" s="1"/>
  <c r="L107" i="3" s="1"/>
  <c r="G58" i="3"/>
  <c r="H58" i="3" s="1"/>
  <c r="J58" i="3" s="1"/>
  <c r="L58" i="3" s="1"/>
  <c r="G35" i="3"/>
  <c r="H35" i="3" s="1"/>
  <c r="J35" i="3" s="1"/>
  <c r="L35" i="3" s="1"/>
  <c r="G83" i="3"/>
  <c r="G92" i="3"/>
  <c r="H92" i="3" s="1"/>
  <c r="J92" i="3" s="1"/>
  <c r="L92" i="3" s="1"/>
  <c r="G108" i="3"/>
  <c r="H108" i="3" s="1"/>
  <c r="J108" i="3" s="1"/>
  <c r="L108" i="3" s="1"/>
  <c r="G34" i="3"/>
  <c r="H34" i="3" s="1"/>
  <c r="J34" i="3" s="1"/>
  <c r="L34" i="3" s="1"/>
  <c r="G82" i="3"/>
  <c r="H82" i="3" s="1"/>
  <c r="J82" i="3" s="1"/>
  <c r="L82" i="3" s="1"/>
  <c r="G16" i="3"/>
  <c r="H16" i="3" s="1"/>
  <c r="J16" i="3" s="1"/>
  <c r="L16" i="3" s="1"/>
  <c r="G33" i="3"/>
  <c r="H33" i="3" s="1"/>
  <c r="J33" i="3" s="1"/>
  <c r="L33" i="3" s="1"/>
  <c r="G71" i="3"/>
  <c r="H71" i="3" s="1"/>
  <c r="J71" i="3" s="1"/>
  <c r="L71" i="3" s="1"/>
  <c r="G24" i="3"/>
  <c r="H24" i="3" s="1"/>
  <c r="J24" i="3" s="1"/>
  <c r="L24" i="3" s="1"/>
  <c r="G81" i="3"/>
  <c r="H81" i="3" s="1"/>
  <c r="J81" i="3" s="1"/>
  <c r="L81" i="3" s="1"/>
  <c r="G57" i="3"/>
  <c r="H57" i="3" s="1"/>
  <c r="J57" i="3" s="1"/>
  <c r="L57" i="3" s="1"/>
  <c r="G23" i="3"/>
  <c r="G56" i="3"/>
  <c r="H56" i="3" s="1"/>
  <c r="J56" i="3" s="1"/>
  <c r="L56" i="3" s="1"/>
  <c r="G28" i="3"/>
  <c r="H28" i="3" s="1"/>
  <c r="J28" i="3" s="1"/>
  <c r="L28" i="3" s="1"/>
  <c r="G96" i="3"/>
  <c r="H96" i="3" s="1"/>
  <c r="J96" i="3" s="1"/>
  <c r="L96" i="3" s="1"/>
  <c r="G106" i="3"/>
  <c r="H106" i="3" s="1"/>
  <c r="J106" i="3" s="1"/>
  <c r="L106" i="3" s="1"/>
  <c r="G11" i="3"/>
  <c r="H11" i="3" s="1"/>
  <c r="J11" i="3" s="1"/>
  <c r="L11" i="3" s="1"/>
  <c r="G14" i="3"/>
  <c r="H14" i="3" s="1"/>
  <c r="J14" i="3" s="1"/>
  <c r="L14" i="3" s="1"/>
  <c r="G43" i="3"/>
  <c r="H43" i="3" s="1"/>
  <c r="J43" i="3" s="1"/>
  <c r="L43" i="3" s="1"/>
  <c r="G7" i="3"/>
  <c r="H7" i="3" s="1"/>
  <c r="J7" i="3" s="1"/>
  <c r="L7" i="3" s="1"/>
  <c r="G54" i="3"/>
  <c r="H54" i="3" s="1"/>
  <c r="J54" i="3" s="1"/>
  <c r="L54" i="3" s="1"/>
  <c r="G84" i="3"/>
  <c r="H84" i="3" s="1"/>
  <c r="J84" i="3" s="1"/>
  <c r="L84" i="3" s="1"/>
  <c r="G62" i="3"/>
  <c r="H62" i="3" s="1"/>
  <c r="J62" i="3" s="1"/>
  <c r="L62" i="3" s="1"/>
  <c r="G91" i="3"/>
  <c r="H91" i="3" s="1"/>
  <c r="J91" i="3" s="1"/>
  <c r="L91" i="3" s="1"/>
  <c r="G42" i="3"/>
  <c r="H42" i="3" s="1"/>
  <c r="J42" i="3" s="1"/>
  <c r="L42" i="3" s="1"/>
  <c r="G102" i="3"/>
  <c r="G41" i="3"/>
  <c r="G10" i="3"/>
  <c r="H10" i="3" s="1"/>
  <c r="J10" i="3" s="1"/>
  <c r="L10" i="3" s="1"/>
  <c r="G27" i="3"/>
  <c r="H27" i="3" s="1"/>
  <c r="J27" i="3" s="1"/>
  <c r="L27" i="3" s="1"/>
  <c r="G22" i="3"/>
  <c r="H22" i="3" s="1"/>
  <c r="J22" i="3" s="1"/>
  <c r="L22" i="3" s="1"/>
  <c r="G21" i="3"/>
  <c r="H21" i="3" s="1"/>
  <c r="J21" i="3" s="1"/>
  <c r="L21" i="3" s="1"/>
  <c r="G80" i="3"/>
  <c r="H80" i="3" s="1"/>
  <c r="J80" i="3" s="1"/>
  <c r="L80" i="3" s="1"/>
  <c r="G79" i="3"/>
  <c r="H79" i="3" s="1"/>
  <c r="J79" i="3" s="1"/>
  <c r="L79" i="3" s="1"/>
  <c r="G70" i="3"/>
  <c r="H70" i="3" s="1"/>
  <c r="J70" i="3" s="1"/>
  <c r="L70" i="3" s="1"/>
  <c r="G90" i="3"/>
  <c r="H90" i="3" s="1"/>
  <c r="J90" i="3" s="1"/>
  <c r="L90" i="3" s="1"/>
  <c r="G26" i="3"/>
  <c r="H26" i="3" s="1"/>
  <c r="J26" i="3" s="1"/>
  <c r="L26" i="3" s="1"/>
  <c r="G78" i="3"/>
  <c r="G111" i="3"/>
  <c r="H111" i="3" s="1"/>
  <c r="J111" i="3" s="1"/>
  <c r="L111" i="3" s="1"/>
  <c r="G9" i="3"/>
  <c r="H9" i="3" s="1"/>
  <c r="J9" i="3" s="1"/>
  <c r="L9" i="3" s="1"/>
  <c r="G52" i="3"/>
  <c r="H52" i="3" s="1"/>
  <c r="J52" i="3" s="1"/>
  <c r="L52" i="3" s="1"/>
  <c r="G6" i="3"/>
  <c r="H6" i="3" s="1"/>
  <c r="J6" i="3" s="1"/>
  <c r="L6" i="3" s="1"/>
  <c r="G69" i="3"/>
  <c r="H69" i="3" s="1"/>
  <c r="J69" i="3" s="1"/>
  <c r="L69" i="3" s="1"/>
  <c r="G13" i="3"/>
  <c r="H13" i="3" s="1"/>
  <c r="J13" i="3" s="1"/>
  <c r="L13" i="3" s="1"/>
  <c r="G25" i="3"/>
  <c r="H25" i="3" s="1"/>
  <c r="J25" i="3" s="1"/>
  <c r="L25" i="3" s="1"/>
  <c r="G40" i="3"/>
  <c r="H40" i="3" s="1"/>
  <c r="J40" i="3" s="1"/>
  <c r="L40" i="3" s="1"/>
  <c r="G39" i="3"/>
  <c r="H39" i="3" s="1"/>
  <c r="J39" i="3" s="1"/>
  <c r="L39" i="3" s="1"/>
  <c r="G77" i="3"/>
  <c r="H77" i="3" s="1"/>
  <c r="J77" i="3" s="1"/>
  <c r="L77" i="3" s="1"/>
  <c r="G20" i="3"/>
  <c r="H20" i="3" s="1"/>
  <c r="J20" i="3" s="1"/>
  <c r="L20" i="3" s="1"/>
  <c r="G68" i="3"/>
  <c r="H68" i="3" s="1"/>
  <c r="J68" i="3" s="1"/>
  <c r="L68" i="3" s="1"/>
  <c r="G38" i="3"/>
  <c r="H38" i="3" s="1"/>
  <c r="J38" i="3" s="1"/>
  <c r="L38" i="3" s="1"/>
  <c r="G67" i="3"/>
  <c r="H67" i="3" s="1"/>
  <c r="J67" i="3" s="1"/>
  <c r="L67" i="3" s="1"/>
  <c r="G32" i="3"/>
  <c r="H32" i="3" s="1"/>
  <c r="J32" i="3" s="1"/>
  <c r="L32" i="3" s="1"/>
  <c r="G66" i="3"/>
  <c r="H66" i="3" s="1"/>
  <c r="J66" i="3" s="1"/>
  <c r="L66" i="3" s="1"/>
  <c r="G109" i="3"/>
  <c r="H109" i="3" s="1"/>
  <c r="J109" i="3" s="1"/>
  <c r="L109" i="3" s="1"/>
  <c r="G105" i="3"/>
  <c r="H105" i="3" s="1"/>
  <c r="J105" i="3" s="1"/>
  <c r="L105" i="3" s="1"/>
  <c r="G101" i="3"/>
  <c r="G19" i="3"/>
  <c r="H19" i="3" s="1"/>
  <c r="J19" i="3" s="1"/>
  <c r="L19" i="3" s="1"/>
  <c r="G45" i="3"/>
  <c r="H45" i="3" s="1"/>
  <c r="J45" i="3" s="1"/>
  <c r="L45" i="3" s="1"/>
  <c r="G74" i="3"/>
  <c r="H74" i="3" s="1"/>
  <c r="J74" i="3" s="1"/>
  <c r="L74" i="3" s="1"/>
  <c r="G73" i="3"/>
  <c r="H73" i="3" s="1"/>
  <c r="J73" i="3" s="1"/>
  <c r="L73" i="3" s="1"/>
  <c r="G112" i="3"/>
  <c r="H112" i="3" s="1"/>
  <c r="J112" i="3" s="1"/>
  <c r="L112" i="3" s="1"/>
  <c r="G63" i="3"/>
  <c r="H63" i="3" s="1"/>
  <c r="J63" i="3" s="1"/>
  <c r="L63" i="3" s="1"/>
  <c r="G31" i="3"/>
  <c r="H31" i="3" s="1"/>
  <c r="J31" i="3" s="1"/>
  <c r="L31" i="3" s="1"/>
  <c r="G89" i="3"/>
  <c r="H89" i="3" s="1"/>
  <c r="J89" i="3" s="1"/>
  <c r="L89" i="3" s="1"/>
  <c r="G50" i="3"/>
  <c r="H50" i="3" s="1"/>
  <c r="J50" i="3" s="1"/>
  <c r="L50" i="3" s="1"/>
  <c r="G18" i="3"/>
  <c r="H18" i="3" s="1"/>
  <c r="J18" i="3" s="1"/>
  <c r="L18" i="3" s="1"/>
  <c r="G65" i="3"/>
  <c r="H65" i="3" s="1"/>
  <c r="J65" i="3" s="1"/>
  <c r="L65" i="3" s="1"/>
  <c r="G99" i="3"/>
  <c r="H99" i="3" s="1"/>
  <c r="J99" i="3" s="1"/>
  <c r="L99" i="3" s="1"/>
  <c r="G17" i="3"/>
  <c r="H17" i="3" s="1"/>
  <c r="J17" i="3" s="1"/>
  <c r="L17" i="3" s="1"/>
  <c r="G49" i="3"/>
  <c r="H49" i="3" s="1"/>
  <c r="J49" i="3" s="1"/>
  <c r="L49" i="3" s="1"/>
  <c r="G88" i="3"/>
  <c r="H88" i="3" s="1"/>
  <c r="J88" i="3" s="1"/>
  <c r="L88" i="3" s="1"/>
  <c r="G30" i="3"/>
  <c r="H30" i="3" s="1"/>
  <c r="J30" i="3" s="1"/>
  <c r="L30" i="3" s="1"/>
  <c r="G95" i="3"/>
  <c r="H95" i="3" s="1"/>
  <c r="J95" i="3" s="1"/>
  <c r="L95" i="3" s="1"/>
  <c r="G87" i="3"/>
  <c r="G98" i="3"/>
  <c r="H98" i="3" s="1"/>
  <c r="J98" i="3" s="1"/>
  <c r="L98" i="3" s="1"/>
  <c r="G29" i="3"/>
  <c r="H29" i="3" s="1"/>
  <c r="J29" i="3" s="1"/>
  <c r="L29" i="3" s="1"/>
  <c r="G103" i="3"/>
  <c r="H103" i="3" s="1"/>
  <c r="J103" i="3" s="1"/>
  <c r="L103" i="3" s="1"/>
  <c r="G100" i="3"/>
  <c r="H100" i="3" s="1"/>
  <c r="J100" i="3" s="1"/>
  <c r="L100" i="3" s="1"/>
  <c r="G94" i="3"/>
  <c r="H94" i="3" s="1"/>
  <c r="J94" i="3" s="1"/>
  <c r="L94" i="3" s="1"/>
  <c r="G37" i="3"/>
  <c r="H37" i="3" s="1"/>
  <c r="J37" i="3" s="1"/>
  <c r="L37" i="3" s="1"/>
  <c r="G75" i="3"/>
  <c r="H75" i="3" s="1"/>
  <c r="J75" i="3" s="1"/>
  <c r="L75" i="3" s="1"/>
  <c r="G8" i="3"/>
  <c r="G110" i="3"/>
  <c r="H110" i="3" s="1"/>
  <c r="J110" i="3" s="1"/>
  <c r="L110" i="3" s="1"/>
  <c r="G93" i="3"/>
  <c r="H93" i="3" s="1"/>
  <c r="J93" i="3" s="1"/>
  <c r="L93" i="3" s="1"/>
  <c r="G61" i="3"/>
  <c r="H61" i="3" s="1"/>
  <c r="J61" i="3" s="1"/>
  <c r="L61" i="3" s="1"/>
  <c r="G60" i="3"/>
  <c r="H60" i="3" s="1"/>
  <c r="J60" i="3" s="1"/>
  <c r="L60" i="3" s="1"/>
  <c r="G104" i="3"/>
  <c r="H104" i="3" s="1"/>
  <c r="J104" i="3" s="1"/>
  <c r="L104" i="3" s="1"/>
  <c r="G97" i="3"/>
  <c r="H97" i="3" s="1"/>
  <c r="J97" i="3" s="1"/>
  <c r="L97" i="3" s="1"/>
  <c r="G76" i="3"/>
  <c r="H76" i="3" s="1"/>
  <c r="J76" i="3" s="1"/>
  <c r="L76" i="3" s="1"/>
  <c r="G36" i="3"/>
  <c r="H36" i="3" s="1"/>
  <c r="J36" i="3" s="1"/>
  <c r="L36" i="3" s="1"/>
  <c r="G46" i="3"/>
  <c r="H46" i="3" s="1"/>
  <c r="J46" i="3" s="1"/>
  <c r="L46" i="3" s="1"/>
  <c r="G64" i="3"/>
  <c r="H64" i="3" s="1"/>
  <c r="J64" i="3" s="1"/>
  <c r="L64" i="3" s="1"/>
  <c r="G15" i="3"/>
  <c r="H15" i="3" s="1"/>
  <c r="J15" i="3" s="1"/>
  <c r="L15" i="3" s="1"/>
  <c r="G12" i="3"/>
  <c r="H12" i="3" s="1"/>
  <c r="J12" i="3" s="1"/>
  <c r="L12" i="3" s="1"/>
  <c r="G86" i="3"/>
  <c r="H86" i="3" s="1"/>
  <c r="J86" i="3" s="1"/>
  <c r="L86" i="3" s="1"/>
  <c r="G5" i="3"/>
  <c r="H5" i="3" s="1"/>
  <c r="J5" i="3" s="1"/>
  <c r="G51" i="3"/>
  <c r="G48" i="3"/>
  <c r="H48" i="3" s="1"/>
  <c r="J48" i="3" s="1"/>
  <c r="L48" i="3" s="1"/>
  <c r="G47" i="3"/>
  <c r="H47" i="3" s="1"/>
  <c r="J47" i="3" s="1"/>
  <c r="L47" i="3" s="1"/>
  <c r="G85" i="3"/>
  <c r="H85" i="3" s="1"/>
  <c r="J85" i="3" s="1"/>
  <c r="L85" i="3" s="1"/>
  <c r="H118" i="3"/>
  <c r="H119" i="3" s="1"/>
  <c r="H87" i="3" l="1"/>
  <c r="J87" i="3" s="1"/>
  <c r="H102" i="3"/>
  <c r="J102" i="3" s="1"/>
  <c r="H51" i="3"/>
  <c r="J51" i="3" s="1"/>
  <c r="H78" i="3"/>
  <c r="J78" i="3" s="1"/>
  <c r="H83" i="3"/>
  <c r="J83" i="3" s="1"/>
  <c r="H8" i="3"/>
  <c r="J8" i="3" s="1"/>
  <c r="L5" i="3"/>
  <c r="H101" i="3"/>
  <c r="J101" i="3" s="1"/>
  <c r="H23" i="3"/>
  <c r="J23" i="3" s="1"/>
  <c r="H41" i="3"/>
  <c r="J41" i="3" s="1"/>
  <c r="B113" i="3"/>
  <c r="L41" i="3" l="1"/>
  <c r="L78" i="3"/>
  <c r="L102" i="3"/>
  <c r="L101" i="3"/>
  <c r="L23" i="3"/>
  <c r="J113" i="3"/>
  <c r="J114" i="3" s="1"/>
  <c r="L83" i="3"/>
  <c r="L51" i="3"/>
  <c r="L87" i="3"/>
  <c r="H113" i="3"/>
  <c r="H114" i="3" s="1"/>
  <c r="L113" i="3" l="1"/>
</calcChain>
</file>

<file path=xl/sharedStrings.xml><?xml version="1.0" encoding="utf-8"?>
<sst xmlns="http://schemas.openxmlformats.org/spreadsheetml/2006/main" count="124" uniqueCount="26">
  <si>
    <t>quota asp</t>
  </si>
  <si>
    <t>valutaz</t>
  </si>
  <si>
    <t>PESO VALUTAZIONE</t>
  </si>
  <si>
    <t>da 0 a 5,49</t>
  </si>
  <si>
    <t>nulla</t>
  </si>
  <si>
    <t>da 5,5 a 6,99</t>
  </si>
  <si>
    <t>1/3,</t>
  </si>
  <si>
    <t>da 7,0 a 8,49</t>
  </si>
  <si>
    <t xml:space="preserve"> 2/3</t>
  </si>
  <si>
    <t>da 8,5 a 10</t>
  </si>
  <si>
    <t xml:space="preserve">somma "numeri" di presenza: </t>
  </si>
  <si>
    <t xml:space="preserve">importo quota fondo destinata a premio produttività : </t>
  </si>
  <si>
    <t xml:space="preserve">premio  medio ogni punto % : </t>
  </si>
  <si>
    <t xml:space="preserve">PREMIO MASSIMO per un Full Time presente x 12 mesi : </t>
  </si>
  <si>
    <t>PESO</t>
  </si>
  <si>
    <t>% PRESENZA ASP SUL FONDO</t>
  </si>
  <si>
    <t>100/100</t>
  </si>
  <si>
    <t>premio</t>
  </si>
  <si>
    <t>PRESENZA TOTALE</t>
  </si>
  <si>
    <t xml:space="preserve">TOT. PREMI : </t>
  </si>
  <si>
    <t xml:space="preserve">PREMIO MEDIO PROCAPITE : </t>
  </si>
  <si>
    <t>premio eccellenza</t>
  </si>
  <si>
    <t>Premio "rapportato" al totale imputato di € 27.176,30</t>
  </si>
  <si>
    <t>n. dip. in "eccellenza"</t>
  </si>
  <si>
    <t>TOT. PREMIO asp + eccellenza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</si>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</sst>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/>
  </cellStyleXfs>
  <cellXfs count="59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Alignment="1">
      <alignment horizontal="center"/>
    </xf>
    <xf numFmtId="13" fontId="3" fillId="2" borderId="2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0" fillId="0" borderId="1" xfId="0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0" xfId="0" applyFont="1" applyFill="1"/>
    <xf numFmtId="0" fontId="3" fillId="0" borderId="0" xfId="0" applyFont="1"/>
    <xf numFmtId="10" fontId="8" fillId="0" borderId="0" xfId="0" applyNumberFormat="1" applyFont="1" applyFill="1" applyBorder="1"/>
    <xf numFmtId="0" fontId="5" fillId="5" borderId="1" xfId="0" applyFont="1" applyFill="1" applyBorder="1" applyAlignment="1">
      <alignment horizontal="center"/>
    </xf>
    <xf numFmtId="2" fontId="5" fillId="5" borderId="1" xfId="0" applyNumberFormat="1" applyFont="1" applyFill="1" applyBorder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horizontal="center"/>
    </xf>
    <xf numFmtId="10" fontId="3" fillId="0" borderId="3" xfId="0" applyNumberFormat="1" applyFont="1" applyFill="1" applyBorder="1" applyAlignment="1">
      <alignment horizontal="right"/>
    </xf>
    <xf numFmtId="4" fontId="3" fillId="2" borderId="1" xfId="0" applyNumberFormat="1" applyFont="1" applyFill="1" applyBorder="1"/>
    <xf numFmtId="0" fontId="2" fillId="0" borderId="0" xfId="0" applyFont="1" applyBorder="1" applyAlignment="1">
      <alignment horizontal="right"/>
    </xf>
    <xf numFmtId="2" fontId="0" fillId="0" borderId="0" xfId="0" applyNumberFormat="1"/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164" fontId="5" fillId="5" borderId="1" xfId="0" applyNumberFormat="1" applyFont="1" applyFill="1" applyBorder="1"/>
    <xf numFmtId="10" fontId="3" fillId="6" borderId="1" xfId="0" applyNumberFormat="1" applyFont="1" applyFill="1" applyBorder="1" applyAlignment="1">
      <alignment horizontal="center" vertical="center" wrapText="1"/>
    </xf>
    <xf numFmtId="13" fontId="3" fillId="6" borderId="1" xfId="0" applyNumberFormat="1" applyFont="1" applyFill="1" applyBorder="1" applyAlignment="1">
      <alignment horizontal="center"/>
    </xf>
    <xf numFmtId="13" fontId="3" fillId="6" borderId="2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2" fontId="0" fillId="6" borderId="1" xfId="0" applyNumberFormat="1" applyFill="1" applyBorder="1"/>
    <xf numFmtId="2" fontId="0" fillId="0" borderId="1" xfId="0" applyNumberFormat="1" applyBorder="1"/>
    <xf numFmtId="2" fontId="0" fillId="2" borderId="1" xfId="0" applyNumberFormat="1" applyFill="1" applyBorder="1"/>
    <xf numFmtId="2" fontId="0" fillId="0" borderId="0" xfId="0" applyNumberFormat="1" applyAlignment="1">
      <alignment horizontal="right"/>
    </xf>
    <xf numFmtId="2" fontId="5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" fontId="3" fillId="0" borderId="1" xfId="0" applyNumberFormat="1" applyFont="1" applyBorder="1"/>
    <xf numFmtId="0" fontId="3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/>
    <xf numFmtId="2" fontId="0" fillId="0" borderId="4" xfId="0" applyNumberFormat="1" applyBorder="1"/>
    <xf numFmtId="4" fontId="0" fillId="0" borderId="8" xfId="0" applyNumberFormat="1" applyBorder="1"/>
    <xf numFmtId="0" fontId="0" fillId="4" borderId="0" xfId="0" applyFill="1"/>
    <xf numFmtId="4" fontId="0" fillId="4" borderId="8" xfId="0" applyNumberFormat="1" applyFill="1" applyBorder="1"/>
    <xf numFmtId="10" fontId="4" fillId="4" borderId="0" xfId="0" applyNumberFormat="1" applyFont="1" applyFill="1" applyBorder="1" applyAlignment="1">
      <alignment horizontal="right"/>
    </xf>
    <xf numFmtId="4" fontId="4" fillId="4" borderId="1" xfId="0" applyNumberFormat="1" applyFont="1" applyFill="1" applyBorder="1"/>
    <xf numFmtId="4" fontId="0" fillId="5" borderId="1" xfId="0" applyNumberFormat="1" applyFill="1" applyBorder="1"/>
    <xf numFmtId="4" fontId="0" fillId="7" borderId="8" xfId="0" applyNumberFormat="1" applyFill="1" applyBorder="1"/>
    <xf numFmtId="0" fontId="3" fillId="0" borderId="5" xfId="0" applyFont="1" applyBorder="1" applyAlignment="1">
      <alignment horizontal="center" vertical="center" wrapText="1"/>
    </xf>
    <xf numFmtId="4" fontId="0" fillId="0" borderId="1" xfId="0" applyNumberFormat="1" applyBorder="1"/>
    <xf numFmtId="0" fontId="1" fillId="3" borderId="0" xfId="0" applyFont="1" applyFill="1" applyAlignment="1">
      <alignment horizontal="left"/>
    </xf>
    <xf numFmtId="0" fontId="0" fillId="6" borderId="5" xfId="0" applyFill="1" applyBorder="1" applyAlignment="1">
      <alignment horizontal="center"/>
    </xf>
    <xf numFmtId="4" fontId="0" fillId="0" borderId="4" xfId="0" applyNumberFormat="1" applyBorder="1"/>
    <xf numFmtId="0" fontId="0" fillId="0" borderId="1" xfId="0" applyBorder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Medium9"/>
  <colors>
    <mruColors>
      <color rgb="FFD0FEF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140"/>
  <sheetViews>
    <sheetView tabSelected="1" workbookViewId="0">
      <selection activeCell="Q22" sqref="Q22"/>
    </sheetView>
  </sheetViews>
  <sheetFormatPr defaultRowHeight="15" x14ac:dyDescent="0.25"/>
  <cols>
    <col min="1" max="1" width="3.42578125" customWidth="1"/>
    <col min="2" max="2" width="5" customWidth="1"/>
    <col min="3" max="3" width="9.7109375" customWidth="1"/>
    <col min="5" max="5" width="10.28515625" customWidth="1"/>
    <col min="6" max="6" width="9.140625" style="2"/>
    <col min="7" max="7" width="9.140625" style="22"/>
    <col min="8" max="8" width="11.140625" customWidth="1"/>
    <col min="9" max="9" width="11.5703125" customWidth="1"/>
    <col min="10" max="10" width="15.7109375" customWidth="1"/>
    <col min="11" max="11" width="9.85546875" customWidth="1"/>
    <col min="12" max="12" width="10.85546875" customWidth="1"/>
  </cols>
  <sheetData>
    <row r="3" spans="2:12" ht="41.25" customHeight="1" x14ac:dyDescent="0.25">
      <c r="B3" s="1"/>
    </row>
    <row r="4" spans="2:12" ht="60" customHeight="1" x14ac:dyDescent="0.25">
      <c r="B4" s="8" t="s">
        <v>25</v>
      </c>
      <c r="C4" s="9" t="s">
        <v>18</v>
      </c>
      <c r="D4" s="3" t="s">
        <v>0</v>
      </c>
      <c r="E4" s="26" t="s">
        <v>15</v>
      </c>
      <c r="F4" s="10" t="s">
        <v>1</v>
      </c>
      <c r="G4" s="23" t="s">
        <v>14</v>
      </c>
      <c r="H4" s="30" t="s">
        <v>17</v>
      </c>
      <c r="I4" s="41" t="s">
        <v>23</v>
      </c>
      <c r="J4" s="40" t="s">
        <v>22</v>
      </c>
      <c r="K4" s="53" t="s">
        <v>21</v>
      </c>
      <c r="L4" s="36" t="s">
        <v>24</v>
      </c>
    </row>
    <row r="5" spans="2:12" x14ac:dyDescent="0.25">
      <c r="B5" s="39">
        <v>1</v>
      </c>
      <c r="C5" s="25">
        <v>0.88500000000000001</v>
      </c>
      <c r="D5" s="28" t="s">
        <v>16</v>
      </c>
      <c r="E5" s="31">
        <f>C5*100</f>
        <v>88.5</v>
      </c>
      <c r="F5" s="16">
        <v>9.83</v>
      </c>
      <c r="G5" s="24">
        <f t="shared" ref="G5:G36" si="0">IF(F5&lt;5.5,0,IF(F5&lt;7,1/3,IF(F5&lt;8.5,2/3,3/3)))</f>
        <v>1</v>
      </c>
      <c r="H5" s="32">
        <f>3.11*E5*G5</f>
        <v>275.23500000000001</v>
      </c>
      <c r="I5" s="38">
        <v>1</v>
      </c>
      <c r="J5" s="54">
        <f>H5*27176.3/27291.14</f>
        <v>274.07682238631293</v>
      </c>
      <c r="K5" s="58">
        <v>75.489999999999995</v>
      </c>
      <c r="L5" s="54">
        <f>J5+K5</f>
        <v>349.56682238631294</v>
      </c>
    </row>
    <row r="6" spans="2:12" x14ac:dyDescent="0.25">
      <c r="B6" s="39">
        <v>1</v>
      </c>
      <c r="C6" s="25">
        <v>0.95569999999999999</v>
      </c>
      <c r="D6" s="28" t="s">
        <v>16</v>
      </c>
      <c r="E6" s="31">
        <f>C6*100</f>
        <v>95.57</v>
      </c>
      <c r="F6" s="16">
        <v>9.65</v>
      </c>
      <c r="G6" s="24">
        <f t="shared" si="0"/>
        <v>1</v>
      </c>
      <c r="H6" s="32">
        <f t="shared" ref="H6:H69" si="1">3.11*E6*G6</f>
        <v>297.22269999999997</v>
      </c>
      <c r="I6" s="29">
        <f>1+I5</f>
        <v>2</v>
      </c>
      <c r="J6" s="54">
        <f t="shared" ref="J6:J69" si="2">H6*27176.3/27291.14</f>
        <v>295.9719990447449</v>
      </c>
      <c r="K6" s="58">
        <v>75.489999999999995</v>
      </c>
      <c r="L6" s="54">
        <f t="shared" ref="L6:L69" si="3">J6+K6</f>
        <v>371.46199904474491</v>
      </c>
    </row>
    <row r="7" spans="2:12" x14ac:dyDescent="0.25">
      <c r="B7" s="39">
        <v>1</v>
      </c>
      <c r="C7" s="25">
        <v>1</v>
      </c>
      <c r="D7" s="28" t="s">
        <v>16</v>
      </c>
      <c r="E7" s="31">
        <f>C7*100</f>
        <v>100</v>
      </c>
      <c r="F7" s="16">
        <v>9.48</v>
      </c>
      <c r="G7" s="24">
        <f t="shared" si="0"/>
        <v>1</v>
      </c>
      <c r="H7" s="32">
        <f t="shared" si="1"/>
        <v>311</v>
      </c>
      <c r="I7" s="29">
        <f t="shared" ref="I7:I24" si="4">1+I6</f>
        <v>3</v>
      </c>
      <c r="J7" s="54">
        <f t="shared" si="2"/>
        <v>309.69132473029703</v>
      </c>
      <c r="K7" s="58">
        <v>75.489999999999995</v>
      </c>
      <c r="L7" s="54">
        <f t="shared" si="3"/>
        <v>385.18132473029704</v>
      </c>
    </row>
    <row r="8" spans="2:12" x14ac:dyDescent="0.25">
      <c r="B8" s="39">
        <v>1</v>
      </c>
      <c r="C8" s="25">
        <v>0.82669999999999999</v>
      </c>
      <c r="D8" s="6">
        <f>5/12</f>
        <v>0.41666666666666669</v>
      </c>
      <c r="E8" s="33">
        <v>34.450000000000003</v>
      </c>
      <c r="F8" s="16">
        <v>9.39</v>
      </c>
      <c r="G8" s="24">
        <f t="shared" si="0"/>
        <v>1</v>
      </c>
      <c r="H8" s="32">
        <f t="shared" si="1"/>
        <v>107.1395</v>
      </c>
      <c r="I8" s="29">
        <f t="shared" si="4"/>
        <v>4</v>
      </c>
      <c r="J8" s="54">
        <f t="shared" si="2"/>
        <v>106.68866136958735</v>
      </c>
      <c r="K8" s="58">
        <v>75.489999999999995</v>
      </c>
      <c r="L8" s="54">
        <v>182.17</v>
      </c>
    </row>
    <row r="9" spans="2:12" x14ac:dyDescent="0.25">
      <c r="B9" s="39">
        <v>1</v>
      </c>
      <c r="C9" s="25">
        <v>0.99039999999999995</v>
      </c>
      <c r="D9" s="28" t="s">
        <v>16</v>
      </c>
      <c r="E9" s="31">
        <f t="shared" ref="E9:E22" si="5">C9*100</f>
        <v>99.039999999999992</v>
      </c>
      <c r="F9" s="16">
        <v>9.39</v>
      </c>
      <c r="G9" s="24">
        <f t="shared" si="0"/>
        <v>1</v>
      </c>
      <c r="H9" s="32">
        <f t="shared" si="1"/>
        <v>308.01439999999997</v>
      </c>
      <c r="I9" s="29">
        <f t="shared" si="4"/>
        <v>5</v>
      </c>
      <c r="J9" s="54">
        <f t="shared" si="2"/>
        <v>306.71828801288621</v>
      </c>
      <c r="K9" s="58">
        <v>75.489999999999995</v>
      </c>
      <c r="L9" s="54">
        <f t="shared" si="3"/>
        <v>382.20828801288621</v>
      </c>
    </row>
    <row r="10" spans="2:12" x14ac:dyDescent="0.25">
      <c r="B10" s="39">
        <v>1</v>
      </c>
      <c r="C10" s="25">
        <v>0.99280000000000002</v>
      </c>
      <c r="D10" s="28" t="s">
        <v>16</v>
      </c>
      <c r="E10" s="31">
        <f t="shared" si="5"/>
        <v>99.28</v>
      </c>
      <c r="F10" s="16">
        <v>9.34</v>
      </c>
      <c r="G10" s="24">
        <f t="shared" si="0"/>
        <v>1</v>
      </c>
      <c r="H10" s="32">
        <f t="shared" si="1"/>
        <v>308.76080000000002</v>
      </c>
      <c r="I10" s="29">
        <f t="shared" si="4"/>
        <v>6</v>
      </c>
      <c r="J10" s="54">
        <f t="shared" si="2"/>
        <v>307.46154719223898</v>
      </c>
      <c r="K10" s="58">
        <v>75.489999999999995</v>
      </c>
      <c r="L10" s="54">
        <f t="shared" si="3"/>
        <v>382.95154719223899</v>
      </c>
    </row>
    <row r="11" spans="2:12" x14ac:dyDescent="0.25">
      <c r="B11" s="39">
        <v>1</v>
      </c>
      <c r="C11" s="25">
        <v>0.53449999999999998</v>
      </c>
      <c r="D11" s="28" t="s">
        <v>16</v>
      </c>
      <c r="E11" s="31">
        <f t="shared" si="5"/>
        <v>53.449999999999996</v>
      </c>
      <c r="F11" s="16">
        <v>9.34</v>
      </c>
      <c r="G11" s="24">
        <f t="shared" si="0"/>
        <v>1</v>
      </c>
      <c r="H11" s="32">
        <f t="shared" si="1"/>
        <v>166.22949999999997</v>
      </c>
      <c r="I11" s="29">
        <f t="shared" si="4"/>
        <v>7</v>
      </c>
      <c r="J11" s="54">
        <f t="shared" si="2"/>
        <v>165.53001306834378</v>
      </c>
      <c r="K11" s="58">
        <v>75.489999999999995</v>
      </c>
      <c r="L11" s="54">
        <f t="shared" si="3"/>
        <v>241.02001306834376</v>
      </c>
    </row>
    <row r="12" spans="2:12" x14ac:dyDescent="0.25">
      <c r="B12" s="39">
        <v>1</v>
      </c>
      <c r="C12" s="25">
        <v>0.95589999999999997</v>
      </c>
      <c r="D12" s="28" t="s">
        <v>16</v>
      </c>
      <c r="E12" s="31">
        <f t="shared" si="5"/>
        <v>95.59</v>
      </c>
      <c r="F12" s="16">
        <v>9.26</v>
      </c>
      <c r="G12" s="24">
        <f t="shared" si="0"/>
        <v>1</v>
      </c>
      <c r="H12" s="32">
        <f t="shared" si="1"/>
        <v>297.28489999999999</v>
      </c>
      <c r="I12" s="29">
        <f t="shared" si="4"/>
        <v>8</v>
      </c>
      <c r="J12" s="54">
        <f t="shared" si="2"/>
        <v>296.033937309691</v>
      </c>
      <c r="K12" s="58">
        <v>75.489999999999995</v>
      </c>
      <c r="L12" s="54">
        <f t="shared" si="3"/>
        <v>371.52393730969101</v>
      </c>
    </row>
    <row r="13" spans="2:12" x14ac:dyDescent="0.25">
      <c r="B13" s="39">
        <v>1</v>
      </c>
      <c r="C13" s="25">
        <v>0.65620000000000001</v>
      </c>
      <c r="D13" s="28" t="s">
        <v>16</v>
      </c>
      <c r="E13" s="31">
        <f t="shared" si="5"/>
        <v>65.62</v>
      </c>
      <c r="F13" s="16">
        <v>9.2100000000000009</v>
      </c>
      <c r="G13" s="24">
        <f t="shared" si="0"/>
        <v>1</v>
      </c>
      <c r="H13" s="32">
        <f t="shared" si="1"/>
        <v>204.07820000000001</v>
      </c>
      <c r="I13" s="29">
        <f t="shared" si="4"/>
        <v>9</v>
      </c>
      <c r="J13" s="54">
        <f t="shared" si="2"/>
        <v>203.21944728802097</v>
      </c>
      <c r="K13" s="58">
        <v>75.489999999999995</v>
      </c>
      <c r="L13" s="54">
        <f t="shared" si="3"/>
        <v>278.70944728802095</v>
      </c>
    </row>
    <row r="14" spans="2:12" x14ac:dyDescent="0.25">
      <c r="B14" s="39">
        <v>1</v>
      </c>
      <c r="C14" s="25">
        <v>0.83330000000000004</v>
      </c>
      <c r="D14" s="28" t="s">
        <v>16</v>
      </c>
      <c r="E14" s="31">
        <f t="shared" si="5"/>
        <v>83.33</v>
      </c>
      <c r="F14" s="16">
        <v>9.17</v>
      </c>
      <c r="G14" s="24">
        <f t="shared" si="0"/>
        <v>1</v>
      </c>
      <c r="H14" s="32">
        <f t="shared" si="1"/>
        <v>259.15629999999999</v>
      </c>
      <c r="I14" s="56">
        <f t="shared" si="4"/>
        <v>10</v>
      </c>
      <c r="J14" s="54">
        <f t="shared" si="2"/>
        <v>258.06578089775655</v>
      </c>
      <c r="K14" s="58">
        <v>75.489999999999995</v>
      </c>
      <c r="L14" s="54">
        <f t="shared" si="3"/>
        <v>333.55578089775656</v>
      </c>
    </row>
    <row r="15" spans="2:12" x14ac:dyDescent="0.25">
      <c r="B15" s="39">
        <v>1</v>
      </c>
      <c r="C15" s="25">
        <v>0.82689999999999997</v>
      </c>
      <c r="D15" s="28" t="s">
        <v>16</v>
      </c>
      <c r="E15" s="31">
        <f t="shared" si="5"/>
        <v>82.69</v>
      </c>
      <c r="F15" s="16">
        <v>9.17</v>
      </c>
      <c r="G15" s="24">
        <f t="shared" si="0"/>
        <v>1</v>
      </c>
      <c r="H15" s="32">
        <f t="shared" si="1"/>
        <v>257.16589999999997</v>
      </c>
      <c r="I15" s="56">
        <f t="shared" si="4"/>
        <v>11</v>
      </c>
      <c r="J15" s="54">
        <f t="shared" si="2"/>
        <v>256.08375641948265</v>
      </c>
      <c r="K15" s="58">
        <v>75.489999999999995</v>
      </c>
      <c r="L15" s="54">
        <f t="shared" si="3"/>
        <v>331.57375641948266</v>
      </c>
    </row>
    <row r="16" spans="2:12" x14ac:dyDescent="0.25">
      <c r="B16" s="39">
        <v>1</v>
      </c>
      <c r="C16" s="25">
        <v>0.97770000000000001</v>
      </c>
      <c r="D16" s="28" t="s">
        <v>16</v>
      </c>
      <c r="E16" s="31">
        <f t="shared" si="5"/>
        <v>97.77</v>
      </c>
      <c r="F16" s="16">
        <v>9.17</v>
      </c>
      <c r="G16" s="24">
        <f t="shared" si="0"/>
        <v>1</v>
      </c>
      <c r="H16" s="32">
        <f t="shared" si="1"/>
        <v>304.06469999999996</v>
      </c>
      <c r="I16" s="56">
        <f t="shared" si="4"/>
        <v>12</v>
      </c>
      <c r="J16" s="54">
        <f t="shared" si="2"/>
        <v>302.7852081888114</v>
      </c>
      <c r="K16" s="58">
        <v>75.489999999999995</v>
      </c>
      <c r="L16" s="54">
        <f t="shared" si="3"/>
        <v>378.2752081888114</v>
      </c>
    </row>
    <row r="17" spans="2:12" x14ac:dyDescent="0.25">
      <c r="B17" s="39">
        <v>1</v>
      </c>
      <c r="C17" s="25">
        <v>0.99729999999999996</v>
      </c>
      <c r="D17" s="28" t="s">
        <v>16</v>
      </c>
      <c r="E17" s="31">
        <f t="shared" si="5"/>
        <v>99.72999999999999</v>
      </c>
      <c r="F17" s="16">
        <v>9.1300000000000008</v>
      </c>
      <c r="G17" s="24">
        <f t="shared" si="0"/>
        <v>1</v>
      </c>
      <c r="H17" s="32">
        <f t="shared" si="1"/>
        <v>310.16029999999995</v>
      </c>
      <c r="I17" s="56">
        <f t="shared" si="4"/>
        <v>13</v>
      </c>
      <c r="J17" s="54">
        <f t="shared" si="2"/>
        <v>308.85515815352528</v>
      </c>
      <c r="K17" s="58">
        <v>75.489999999999995</v>
      </c>
      <c r="L17" s="54">
        <f t="shared" si="3"/>
        <v>384.34515815352529</v>
      </c>
    </row>
    <row r="18" spans="2:12" x14ac:dyDescent="0.25">
      <c r="B18" s="39">
        <v>1</v>
      </c>
      <c r="C18" s="25">
        <v>0.95530000000000004</v>
      </c>
      <c r="D18" s="28" t="s">
        <v>16</v>
      </c>
      <c r="E18" s="31">
        <f t="shared" si="5"/>
        <v>95.53</v>
      </c>
      <c r="F18" s="16">
        <v>9.1300000000000008</v>
      </c>
      <c r="G18" s="24">
        <f t="shared" si="0"/>
        <v>1</v>
      </c>
      <c r="H18" s="32">
        <f t="shared" si="1"/>
        <v>297.09829999999999</v>
      </c>
      <c r="I18" s="56">
        <f t="shared" si="4"/>
        <v>14</v>
      </c>
      <c r="J18" s="54">
        <f t="shared" si="2"/>
        <v>295.84812251485278</v>
      </c>
      <c r="K18" s="58">
        <v>75.489999999999995</v>
      </c>
      <c r="L18" s="54">
        <f t="shared" si="3"/>
        <v>371.33812251485278</v>
      </c>
    </row>
    <row r="19" spans="2:12" x14ac:dyDescent="0.25">
      <c r="B19" s="39">
        <v>1</v>
      </c>
      <c r="C19" s="25">
        <v>0.99070000000000003</v>
      </c>
      <c r="D19" s="28" t="s">
        <v>16</v>
      </c>
      <c r="E19" s="31">
        <f t="shared" si="5"/>
        <v>99.070000000000007</v>
      </c>
      <c r="F19" s="16">
        <v>9.1300000000000008</v>
      </c>
      <c r="G19" s="24">
        <f t="shared" si="0"/>
        <v>1</v>
      </c>
      <c r="H19" s="32">
        <f t="shared" si="1"/>
        <v>308.10770000000002</v>
      </c>
      <c r="I19" s="56">
        <f t="shared" si="4"/>
        <v>15</v>
      </c>
      <c r="J19" s="54">
        <f t="shared" si="2"/>
        <v>306.81119541030534</v>
      </c>
      <c r="K19" s="58">
        <v>75.489999999999995</v>
      </c>
      <c r="L19" s="54">
        <f t="shared" si="3"/>
        <v>382.30119541030535</v>
      </c>
    </row>
    <row r="20" spans="2:12" x14ac:dyDescent="0.25">
      <c r="B20" s="39">
        <v>1</v>
      </c>
      <c r="C20" s="25">
        <v>0.72599999999999998</v>
      </c>
      <c r="D20" s="28" t="s">
        <v>16</v>
      </c>
      <c r="E20" s="31">
        <f t="shared" si="5"/>
        <v>72.599999999999994</v>
      </c>
      <c r="F20" s="16">
        <v>9.1300000000000008</v>
      </c>
      <c r="G20" s="24">
        <f t="shared" si="0"/>
        <v>1</v>
      </c>
      <c r="H20" s="32">
        <f t="shared" si="1"/>
        <v>225.78599999999997</v>
      </c>
      <c r="I20" s="56">
        <f t="shared" si="4"/>
        <v>16</v>
      </c>
      <c r="J20" s="54">
        <f t="shared" si="2"/>
        <v>224.83590175419565</v>
      </c>
      <c r="K20" s="58">
        <v>75.489999999999995</v>
      </c>
      <c r="L20" s="54">
        <f t="shared" si="3"/>
        <v>300.32590175419563</v>
      </c>
    </row>
    <row r="21" spans="2:12" x14ac:dyDescent="0.25">
      <c r="B21" s="39">
        <v>1</v>
      </c>
      <c r="C21" s="25">
        <v>0.88570000000000004</v>
      </c>
      <c r="D21" s="28" t="s">
        <v>16</v>
      </c>
      <c r="E21" s="31">
        <f t="shared" si="5"/>
        <v>88.570000000000007</v>
      </c>
      <c r="F21" s="16">
        <v>9.1300000000000008</v>
      </c>
      <c r="G21" s="24">
        <f t="shared" si="0"/>
        <v>1</v>
      </c>
      <c r="H21" s="32">
        <f t="shared" si="1"/>
        <v>275.45269999999999</v>
      </c>
      <c r="I21" s="56">
        <f t="shared" si="4"/>
        <v>17</v>
      </c>
      <c r="J21" s="54">
        <f t="shared" si="2"/>
        <v>274.29360631362414</v>
      </c>
      <c r="K21" s="58">
        <v>75.489999999999995</v>
      </c>
      <c r="L21" s="54">
        <f t="shared" si="3"/>
        <v>349.78360631362415</v>
      </c>
    </row>
    <row r="22" spans="2:12" x14ac:dyDescent="0.25">
      <c r="B22" s="39">
        <v>1</v>
      </c>
      <c r="C22" s="25">
        <v>0.82599999999999996</v>
      </c>
      <c r="D22" s="28" t="s">
        <v>16</v>
      </c>
      <c r="E22" s="31">
        <f t="shared" si="5"/>
        <v>82.6</v>
      </c>
      <c r="F22" s="16">
        <v>9.1300000000000008</v>
      </c>
      <c r="G22" s="24">
        <f t="shared" si="0"/>
        <v>1</v>
      </c>
      <c r="H22" s="32">
        <f t="shared" si="1"/>
        <v>256.88599999999997</v>
      </c>
      <c r="I22" s="56">
        <f t="shared" si="4"/>
        <v>18</v>
      </c>
      <c r="J22" s="54">
        <f t="shared" si="2"/>
        <v>255.80503422722535</v>
      </c>
      <c r="K22" s="58">
        <v>75.489999999999995</v>
      </c>
      <c r="L22" s="54">
        <f t="shared" si="3"/>
        <v>331.29503422722536</v>
      </c>
    </row>
    <row r="23" spans="2:12" x14ac:dyDescent="0.25">
      <c r="B23" s="39">
        <v>1</v>
      </c>
      <c r="C23" s="25">
        <v>0.65090000000000003</v>
      </c>
      <c r="D23" s="6">
        <f>5/12</f>
        <v>0.41666666666666669</v>
      </c>
      <c r="E23" s="33">
        <v>27.12</v>
      </c>
      <c r="F23" s="16">
        <v>9.1300000000000008</v>
      </c>
      <c r="G23" s="24">
        <f t="shared" si="0"/>
        <v>1</v>
      </c>
      <c r="H23" s="32">
        <f t="shared" si="1"/>
        <v>84.343199999999996</v>
      </c>
      <c r="I23" s="56">
        <f t="shared" si="4"/>
        <v>19</v>
      </c>
      <c r="J23" s="54">
        <f t="shared" si="2"/>
        <v>83.988287266856574</v>
      </c>
      <c r="K23" s="58">
        <v>75.489999999999995</v>
      </c>
      <c r="L23" s="54">
        <f t="shared" si="3"/>
        <v>159.47828726685657</v>
      </c>
    </row>
    <row r="24" spans="2:12" x14ac:dyDescent="0.25">
      <c r="B24" s="39">
        <v>1</v>
      </c>
      <c r="C24" s="25">
        <v>0.98529999999999995</v>
      </c>
      <c r="D24" s="28" t="s">
        <v>16</v>
      </c>
      <c r="E24" s="31">
        <f t="shared" ref="E24:E40" si="6">C24*100</f>
        <v>98.53</v>
      </c>
      <c r="F24" s="16">
        <v>9.1300000000000008</v>
      </c>
      <c r="G24" s="24">
        <f t="shared" si="0"/>
        <v>1</v>
      </c>
      <c r="H24" s="32">
        <f t="shared" si="1"/>
        <v>306.42829999999998</v>
      </c>
      <c r="I24" s="56">
        <f t="shared" si="4"/>
        <v>20</v>
      </c>
      <c r="J24" s="54">
        <f t="shared" si="2"/>
        <v>305.13886225676168</v>
      </c>
      <c r="K24" s="58">
        <v>75.489999999999995</v>
      </c>
      <c r="L24" s="54">
        <f t="shared" si="3"/>
        <v>380.62886225676169</v>
      </c>
    </row>
    <row r="25" spans="2:12" x14ac:dyDescent="0.25">
      <c r="B25" s="15">
        <v>1</v>
      </c>
      <c r="C25" s="25">
        <v>0.9819</v>
      </c>
      <c r="D25" s="28" t="s">
        <v>16</v>
      </c>
      <c r="E25" s="31">
        <f t="shared" si="6"/>
        <v>98.19</v>
      </c>
      <c r="F25" s="16">
        <v>9.08</v>
      </c>
      <c r="G25" s="24">
        <f t="shared" si="0"/>
        <v>1</v>
      </c>
      <c r="H25" s="32">
        <f t="shared" si="1"/>
        <v>305.37090000000001</v>
      </c>
      <c r="J25" s="57">
        <f t="shared" si="2"/>
        <v>304.08591175267873</v>
      </c>
      <c r="L25" s="57">
        <f t="shared" si="3"/>
        <v>304.08591175267873</v>
      </c>
    </row>
    <row r="26" spans="2:12" x14ac:dyDescent="0.25">
      <c r="B26" s="15">
        <v>1</v>
      </c>
      <c r="C26" s="25">
        <v>0.89590000000000003</v>
      </c>
      <c r="D26" s="28" t="s">
        <v>16</v>
      </c>
      <c r="E26" s="31">
        <f t="shared" si="6"/>
        <v>89.59</v>
      </c>
      <c r="F26" s="16">
        <v>9.08</v>
      </c>
      <c r="G26" s="24">
        <f t="shared" si="0"/>
        <v>1</v>
      </c>
      <c r="H26" s="32">
        <f t="shared" si="1"/>
        <v>278.62490000000003</v>
      </c>
      <c r="J26" s="54">
        <f t="shared" si="2"/>
        <v>277.45245782587318</v>
      </c>
      <c r="L26" s="54">
        <f t="shared" si="3"/>
        <v>277.45245782587318</v>
      </c>
    </row>
    <row r="27" spans="2:12" x14ac:dyDescent="0.25">
      <c r="B27" s="15">
        <v>1</v>
      </c>
      <c r="C27" s="25">
        <v>0.99639999999999995</v>
      </c>
      <c r="D27" s="28" t="s">
        <v>16</v>
      </c>
      <c r="E27" s="31">
        <f t="shared" si="6"/>
        <v>99.64</v>
      </c>
      <c r="F27" s="16">
        <v>9.08</v>
      </c>
      <c r="G27" s="24">
        <f t="shared" si="0"/>
        <v>1</v>
      </c>
      <c r="H27" s="32">
        <f t="shared" si="1"/>
        <v>309.88040000000001</v>
      </c>
      <c r="J27" s="54">
        <f t="shared" si="2"/>
        <v>308.57643596126803</v>
      </c>
      <c r="L27" s="54">
        <f t="shared" si="3"/>
        <v>308.57643596126803</v>
      </c>
    </row>
    <row r="28" spans="2:12" x14ac:dyDescent="0.25">
      <c r="B28" s="15">
        <v>1</v>
      </c>
      <c r="C28" s="25">
        <v>0.99360000000000004</v>
      </c>
      <c r="D28" s="28" t="s">
        <v>16</v>
      </c>
      <c r="E28" s="31">
        <f t="shared" si="6"/>
        <v>99.36</v>
      </c>
      <c r="F28" s="16">
        <v>9.08</v>
      </c>
      <c r="G28" s="24">
        <f t="shared" si="0"/>
        <v>1</v>
      </c>
      <c r="H28" s="32">
        <f t="shared" si="1"/>
        <v>309.00959999999998</v>
      </c>
      <c r="J28" s="54">
        <f t="shared" si="2"/>
        <v>307.70930025202313</v>
      </c>
      <c r="L28" s="54">
        <f t="shared" si="3"/>
        <v>307.70930025202313</v>
      </c>
    </row>
    <row r="29" spans="2:12" x14ac:dyDescent="0.25">
      <c r="B29" s="15">
        <v>1</v>
      </c>
      <c r="C29" s="25">
        <v>0.85760000000000003</v>
      </c>
      <c r="D29" s="28" t="s">
        <v>16</v>
      </c>
      <c r="E29" s="31">
        <f t="shared" si="6"/>
        <v>85.76</v>
      </c>
      <c r="F29" s="16">
        <v>9.0399999999999991</v>
      </c>
      <c r="G29" s="24">
        <f t="shared" si="0"/>
        <v>1</v>
      </c>
      <c r="H29" s="32">
        <f t="shared" si="1"/>
        <v>266.71359999999999</v>
      </c>
      <c r="I29" s="7"/>
      <c r="J29" s="54">
        <f t="shared" si="2"/>
        <v>265.59128008870277</v>
      </c>
      <c r="K29" s="7"/>
      <c r="L29" s="54">
        <f t="shared" si="3"/>
        <v>265.59128008870277</v>
      </c>
    </row>
    <row r="30" spans="2:12" x14ac:dyDescent="0.25">
      <c r="B30" s="15">
        <v>1</v>
      </c>
      <c r="C30" s="25">
        <v>0.97770000000000001</v>
      </c>
      <c r="D30" s="28" t="s">
        <v>16</v>
      </c>
      <c r="E30" s="31">
        <f t="shared" si="6"/>
        <v>97.77</v>
      </c>
      <c r="F30" s="16">
        <v>9.0399999999999991</v>
      </c>
      <c r="G30" s="24">
        <f t="shared" si="0"/>
        <v>1</v>
      </c>
      <c r="H30" s="32">
        <f t="shared" si="1"/>
        <v>304.06469999999996</v>
      </c>
      <c r="J30" s="54">
        <f t="shared" si="2"/>
        <v>302.7852081888114</v>
      </c>
      <c r="L30" s="54">
        <f t="shared" si="3"/>
        <v>302.7852081888114</v>
      </c>
    </row>
    <row r="31" spans="2:12" x14ac:dyDescent="0.25">
      <c r="B31" s="15">
        <v>1</v>
      </c>
      <c r="C31" s="25">
        <v>0.82579999999999998</v>
      </c>
      <c r="D31" s="28" t="s">
        <v>16</v>
      </c>
      <c r="E31" s="31">
        <f t="shared" si="6"/>
        <v>82.58</v>
      </c>
      <c r="F31" s="16">
        <v>9.0399999999999991</v>
      </c>
      <c r="G31" s="24">
        <f t="shared" si="0"/>
        <v>1</v>
      </c>
      <c r="H31" s="32">
        <f t="shared" si="1"/>
        <v>256.82380000000001</v>
      </c>
      <c r="J31" s="54">
        <f t="shared" si="2"/>
        <v>255.74309596227934</v>
      </c>
      <c r="L31" s="54">
        <f t="shared" si="3"/>
        <v>255.74309596227934</v>
      </c>
    </row>
    <row r="32" spans="2:12" x14ac:dyDescent="0.25">
      <c r="B32" s="15">
        <v>1</v>
      </c>
      <c r="C32" s="25">
        <v>0.94899999999999995</v>
      </c>
      <c r="D32" s="28" t="s">
        <v>16</v>
      </c>
      <c r="E32" s="31">
        <f t="shared" si="6"/>
        <v>94.899999999999991</v>
      </c>
      <c r="F32" s="16">
        <v>9.0399999999999991</v>
      </c>
      <c r="G32" s="24">
        <f t="shared" si="0"/>
        <v>1</v>
      </c>
      <c r="H32" s="32">
        <f t="shared" si="1"/>
        <v>295.13899999999995</v>
      </c>
      <c r="J32" s="54">
        <f t="shared" si="2"/>
        <v>293.89706716905187</v>
      </c>
      <c r="L32" s="54">
        <f t="shared" si="3"/>
        <v>293.89706716905187</v>
      </c>
    </row>
    <row r="33" spans="2:12" x14ac:dyDescent="0.25">
      <c r="B33" s="15">
        <v>1</v>
      </c>
      <c r="C33" s="25">
        <v>0.78339999999999999</v>
      </c>
      <c r="D33" s="28" t="s">
        <v>16</v>
      </c>
      <c r="E33" s="31">
        <f t="shared" si="6"/>
        <v>78.34</v>
      </c>
      <c r="F33" s="16">
        <v>9.0399999999999991</v>
      </c>
      <c r="G33" s="24">
        <f t="shared" si="0"/>
        <v>1</v>
      </c>
      <c r="H33" s="32">
        <f t="shared" si="1"/>
        <v>243.63740000000001</v>
      </c>
      <c r="I33" s="7"/>
      <c r="J33" s="54">
        <f t="shared" si="2"/>
        <v>242.61218379371473</v>
      </c>
      <c r="K33" s="7"/>
      <c r="L33" s="54">
        <f t="shared" si="3"/>
        <v>242.61218379371473</v>
      </c>
    </row>
    <row r="34" spans="2:12" x14ac:dyDescent="0.25">
      <c r="B34" s="15">
        <v>1</v>
      </c>
      <c r="C34" s="25">
        <v>0.98089999999999999</v>
      </c>
      <c r="D34" s="28" t="s">
        <v>16</v>
      </c>
      <c r="E34" s="31">
        <f t="shared" si="6"/>
        <v>98.09</v>
      </c>
      <c r="F34" s="16">
        <v>9.0399999999999991</v>
      </c>
      <c r="G34" s="24">
        <f t="shared" si="0"/>
        <v>1</v>
      </c>
      <c r="H34" s="32">
        <f t="shared" si="1"/>
        <v>305.05989999999997</v>
      </c>
      <c r="J34" s="54">
        <f t="shared" si="2"/>
        <v>303.77622042794837</v>
      </c>
      <c r="L34" s="54">
        <f t="shared" si="3"/>
        <v>303.77622042794837</v>
      </c>
    </row>
    <row r="35" spans="2:12" x14ac:dyDescent="0.25">
      <c r="B35" s="15">
        <v>1</v>
      </c>
      <c r="C35" s="25">
        <v>0.73960000000000004</v>
      </c>
      <c r="D35" s="28" t="s">
        <v>16</v>
      </c>
      <c r="E35" s="31">
        <f t="shared" si="6"/>
        <v>73.960000000000008</v>
      </c>
      <c r="F35" s="16">
        <v>9.0399999999999991</v>
      </c>
      <c r="G35" s="24">
        <f t="shared" si="0"/>
        <v>1</v>
      </c>
      <c r="H35" s="32">
        <f t="shared" si="1"/>
        <v>230.01560000000001</v>
      </c>
      <c r="I35" s="7"/>
      <c r="J35" s="54">
        <f t="shared" si="2"/>
        <v>229.04770377052773</v>
      </c>
      <c r="K35" s="7"/>
      <c r="L35" s="54">
        <f t="shared" si="3"/>
        <v>229.04770377052773</v>
      </c>
    </row>
    <row r="36" spans="2:12" x14ac:dyDescent="0.25">
      <c r="B36" s="15">
        <v>1</v>
      </c>
      <c r="C36" s="25">
        <v>0.96599999999999997</v>
      </c>
      <c r="D36" s="28" t="s">
        <v>16</v>
      </c>
      <c r="E36" s="31">
        <f t="shared" si="6"/>
        <v>96.6</v>
      </c>
      <c r="F36" s="16">
        <v>8.99</v>
      </c>
      <c r="G36" s="24">
        <f t="shared" si="0"/>
        <v>1</v>
      </c>
      <c r="H36" s="32">
        <f t="shared" si="1"/>
        <v>300.42599999999999</v>
      </c>
      <c r="J36" s="54">
        <f t="shared" si="2"/>
        <v>299.16181968946699</v>
      </c>
      <c r="L36" s="54">
        <f t="shared" si="3"/>
        <v>299.16181968946699</v>
      </c>
    </row>
    <row r="37" spans="2:12" x14ac:dyDescent="0.25">
      <c r="B37" s="15">
        <v>1</v>
      </c>
      <c r="C37" s="25">
        <v>0.92679999999999996</v>
      </c>
      <c r="D37" s="28" t="s">
        <v>16</v>
      </c>
      <c r="E37" s="31">
        <f t="shared" si="6"/>
        <v>92.679999999999993</v>
      </c>
      <c r="F37" s="16">
        <v>8.99</v>
      </c>
      <c r="G37" s="24">
        <f t="shared" ref="G37:G68" si="7">IF(F37&lt;5.5,0,IF(F37&lt;7,1/3,IF(F37&lt;8.5,2/3,3/3)))</f>
        <v>1</v>
      </c>
      <c r="H37" s="32">
        <f t="shared" si="1"/>
        <v>288.23479999999995</v>
      </c>
      <c r="J37" s="54">
        <f t="shared" si="2"/>
        <v>287.02191976003928</v>
      </c>
      <c r="L37" s="54">
        <f t="shared" si="3"/>
        <v>287.02191976003928</v>
      </c>
    </row>
    <row r="38" spans="2:12" x14ac:dyDescent="0.25">
      <c r="B38" s="15">
        <v>1</v>
      </c>
      <c r="C38" s="25">
        <v>0.99680000000000002</v>
      </c>
      <c r="D38" s="28" t="s">
        <v>16</v>
      </c>
      <c r="E38" s="31">
        <f t="shared" si="6"/>
        <v>99.68</v>
      </c>
      <c r="F38" s="16">
        <v>8.99</v>
      </c>
      <c r="G38" s="24">
        <f t="shared" si="7"/>
        <v>1</v>
      </c>
      <c r="H38" s="32">
        <f t="shared" si="1"/>
        <v>310.00479999999999</v>
      </c>
      <c r="J38" s="54">
        <f t="shared" si="2"/>
        <v>308.7003124911601</v>
      </c>
      <c r="L38" s="54">
        <f t="shared" si="3"/>
        <v>308.7003124911601</v>
      </c>
    </row>
    <row r="39" spans="2:12" x14ac:dyDescent="0.25">
      <c r="B39" s="15">
        <v>1</v>
      </c>
      <c r="C39" s="25">
        <v>0.72509999999999997</v>
      </c>
      <c r="D39" s="28" t="s">
        <v>16</v>
      </c>
      <c r="E39" s="31">
        <f t="shared" si="6"/>
        <v>72.509999999999991</v>
      </c>
      <c r="F39" s="16">
        <v>8.99</v>
      </c>
      <c r="G39" s="24">
        <f t="shared" si="7"/>
        <v>1</v>
      </c>
      <c r="H39" s="32">
        <f t="shared" si="1"/>
        <v>225.50609999999998</v>
      </c>
      <c r="I39" s="7"/>
      <c r="J39" s="54">
        <f t="shared" si="2"/>
        <v>224.55717956193837</v>
      </c>
      <c r="K39" s="7"/>
      <c r="L39" s="54">
        <f t="shared" si="3"/>
        <v>224.55717956193837</v>
      </c>
    </row>
    <row r="40" spans="2:12" x14ac:dyDescent="0.25">
      <c r="B40" s="15">
        <v>1</v>
      </c>
      <c r="C40" s="25">
        <v>0.81640000000000001</v>
      </c>
      <c r="D40" s="28" t="s">
        <v>16</v>
      </c>
      <c r="E40" s="31">
        <f t="shared" si="6"/>
        <v>81.64</v>
      </c>
      <c r="F40" s="16">
        <v>8.99</v>
      </c>
      <c r="G40" s="24">
        <f t="shared" si="7"/>
        <v>1</v>
      </c>
      <c r="H40" s="32">
        <f t="shared" si="1"/>
        <v>253.90039999999999</v>
      </c>
      <c r="I40" s="7"/>
      <c r="J40" s="54">
        <f t="shared" si="2"/>
        <v>252.83199750981453</v>
      </c>
      <c r="K40" s="7"/>
      <c r="L40" s="54">
        <f t="shared" si="3"/>
        <v>252.83199750981453</v>
      </c>
    </row>
    <row r="41" spans="2:12" x14ac:dyDescent="0.25">
      <c r="B41" s="15">
        <v>1</v>
      </c>
      <c r="C41" s="25">
        <v>0.51039999999999996</v>
      </c>
      <c r="D41" s="6">
        <v>0.4</v>
      </c>
      <c r="E41" s="33">
        <v>20.420000000000002</v>
      </c>
      <c r="F41" s="16">
        <v>8.99</v>
      </c>
      <c r="G41" s="24">
        <f t="shared" si="7"/>
        <v>1</v>
      </c>
      <c r="H41" s="32">
        <f t="shared" si="1"/>
        <v>63.5062</v>
      </c>
      <c r="J41" s="54">
        <f t="shared" si="2"/>
        <v>63.238968509926671</v>
      </c>
      <c r="L41" s="54">
        <f t="shared" si="3"/>
        <v>63.238968509926671</v>
      </c>
    </row>
    <row r="42" spans="2:12" x14ac:dyDescent="0.25">
      <c r="B42" s="15">
        <v>1</v>
      </c>
      <c r="C42" s="25">
        <v>0.80620000000000003</v>
      </c>
      <c r="D42" s="28" t="s">
        <v>16</v>
      </c>
      <c r="E42" s="31">
        <f t="shared" ref="E42:E50" si="8">C42*100</f>
        <v>80.62</v>
      </c>
      <c r="F42" s="16">
        <v>8.99</v>
      </c>
      <c r="G42" s="24">
        <f t="shared" si="7"/>
        <v>1</v>
      </c>
      <c r="H42" s="32">
        <f t="shared" si="1"/>
        <v>250.72820000000002</v>
      </c>
      <c r="I42" s="7"/>
      <c r="J42" s="54">
        <f t="shared" si="2"/>
        <v>249.67314599756551</v>
      </c>
      <c r="K42" s="7"/>
      <c r="L42" s="54">
        <f t="shared" si="3"/>
        <v>249.67314599756551</v>
      </c>
    </row>
    <row r="43" spans="2:12" x14ac:dyDescent="0.25">
      <c r="B43" s="15">
        <v>1</v>
      </c>
      <c r="C43" s="25">
        <v>1</v>
      </c>
      <c r="D43" s="28" t="s">
        <v>16</v>
      </c>
      <c r="E43" s="31">
        <f t="shared" si="8"/>
        <v>100</v>
      </c>
      <c r="F43" s="16">
        <v>8.99</v>
      </c>
      <c r="G43" s="24">
        <f t="shared" si="7"/>
        <v>1</v>
      </c>
      <c r="H43" s="32">
        <f t="shared" si="1"/>
        <v>311</v>
      </c>
      <c r="J43" s="54">
        <f t="shared" si="2"/>
        <v>309.69132473029703</v>
      </c>
      <c r="L43" s="54">
        <f t="shared" si="3"/>
        <v>309.69132473029703</v>
      </c>
    </row>
    <row r="44" spans="2:12" x14ac:dyDescent="0.25">
      <c r="B44" s="15">
        <v>1</v>
      </c>
      <c r="C44" s="25">
        <v>0.96499999999999997</v>
      </c>
      <c r="D44" s="28" t="s">
        <v>16</v>
      </c>
      <c r="E44" s="31">
        <f t="shared" si="8"/>
        <v>96.5</v>
      </c>
      <c r="F44" s="16">
        <v>8.99</v>
      </c>
      <c r="G44" s="24">
        <f t="shared" si="7"/>
        <v>1</v>
      </c>
      <c r="H44" s="32">
        <f t="shared" si="1"/>
        <v>300.11500000000001</v>
      </c>
      <c r="J44" s="54">
        <f t="shared" si="2"/>
        <v>298.8521283647367</v>
      </c>
      <c r="L44" s="54">
        <f t="shared" si="3"/>
        <v>298.8521283647367</v>
      </c>
    </row>
    <row r="45" spans="2:12" x14ac:dyDescent="0.25">
      <c r="B45" s="15">
        <v>1</v>
      </c>
      <c r="C45" s="25">
        <v>0.94269999999999998</v>
      </c>
      <c r="D45" s="28" t="s">
        <v>16</v>
      </c>
      <c r="E45" s="31">
        <f t="shared" si="8"/>
        <v>94.27</v>
      </c>
      <c r="F45" s="16">
        <v>8.98</v>
      </c>
      <c r="G45" s="24">
        <f t="shared" si="7"/>
        <v>1</v>
      </c>
      <c r="H45" s="32">
        <f t="shared" si="1"/>
        <v>293.17969999999997</v>
      </c>
      <c r="J45" s="54">
        <f t="shared" si="2"/>
        <v>291.94601182325101</v>
      </c>
      <c r="L45" s="54">
        <f t="shared" si="3"/>
        <v>291.94601182325101</v>
      </c>
    </row>
    <row r="46" spans="2:12" x14ac:dyDescent="0.25">
      <c r="B46" s="15">
        <v>1</v>
      </c>
      <c r="C46" s="25">
        <v>0.99629999999999996</v>
      </c>
      <c r="D46" s="28" t="s">
        <v>16</v>
      </c>
      <c r="E46" s="31">
        <f t="shared" si="8"/>
        <v>99.63</v>
      </c>
      <c r="F46" s="16">
        <v>8.9499999999999993</v>
      </c>
      <c r="G46" s="24">
        <f t="shared" si="7"/>
        <v>1</v>
      </c>
      <c r="H46" s="32">
        <f t="shared" si="1"/>
        <v>309.84929999999997</v>
      </c>
      <c r="J46" s="54">
        <f t="shared" si="2"/>
        <v>308.54546682879499</v>
      </c>
      <c r="L46" s="54">
        <f t="shared" si="3"/>
        <v>308.54546682879499</v>
      </c>
    </row>
    <row r="47" spans="2:12" x14ac:dyDescent="0.25">
      <c r="B47" s="15">
        <v>1</v>
      </c>
      <c r="C47" s="25">
        <v>0.99619999999999997</v>
      </c>
      <c r="D47" s="28" t="s">
        <v>16</v>
      </c>
      <c r="E47" s="31">
        <f t="shared" si="8"/>
        <v>99.62</v>
      </c>
      <c r="F47" s="35">
        <v>8.9499999999999993</v>
      </c>
      <c r="G47" s="24">
        <f t="shared" si="7"/>
        <v>1</v>
      </c>
      <c r="H47" s="32">
        <f t="shared" si="1"/>
        <v>309.81819999999999</v>
      </c>
      <c r="I47" s="12"/>
      <c r="J47" s="54">
        <f t="shared" si="2"/>
        <v>308.51449769632194</v>
      </c>
      <c r="K47" s="1"/>
      <c r="L47" s="54">
        <f t="shared" si="3"/>
        <v>308.51449769632194</v>
      </c>
    </row>
    <row r="48" spans="2:12" x14ac:dyDescent="0.25">
      <c r="B48" s="15">
        <v>1</v>
      </c>
      <c r="C48" s="25">
        <v>0.79390000000000005</v>
      </c>
      <c r="D48" s="28" t="s">
        <v>16</v>
      </c>
      <c r="E48" s="31">
        <f t="shared" si="8"/>
        <v>79.39</v>
      </c>
      <c r="F48" s="35">
        <v>8.9499999999999993</v>
      </c>
      <c r="G48" s="24">
        <f t="shared" si="7"/>
        <v>1</v>
      </c>
      <c r="H48" s="32">
        <f t="shared" si="1"/>
        <v>246.90289999999999</v>
      </c>
      <c r="I48" s="1"/>
      <c r="J48" s="54">
        <f t="shared" si="2"/>
        <v>245.86394270338283</v>
      </c>
      <c r="K48" s="1"/>
      <c r="L48" s="54">
        <f t="shared" si="3"/>
        <v>245.86394270338283</v>
      </c>
    </row>
    <row r="49" spans="2:12" x14ac:dyDescent="0.25">
      <c r="B49" s="15">
        <v>1</v>
      </c>
      <c r="C49" s="25">
        <v>0.64359999999999995</v>
      </c>
      <c r="D49" s="28" t="s">
        <v>16</v>
      </c>
      <c r="E49" s="31">
        <f t="shared" si="8"/>
        <v>64.36</v>
      </c>
      <c r="F49" s="16">
        <v>8.9499999999999993</v>
      </c>
      <c r="G49" s="24">
        <f t="shared" si="7"/>
        <v>1</v>
      </c>
      <c r="H49" s="32">
        <f t="shared" si="1"/>
        <v>200.15959999999998</v>
      </c>
      <c r="I49" s="7"/>
      <c r="J49" s="54">
        <f t="shared" si="2"/>
        <v>199.31733659641918</v>
      </c>
      <c r="K49" s="7"/>
      <c r="L49" s="54">
        <f t="shared" si="3"/>
        <v>199.31733659641918</v>
      </c>
    </row>
    <row r="50" spans="2:12" x14ac:dyDescent="0.25">
      <c r="B50" s="15">
        <v>1</v>
      </c>
      <c r="C50" s="25">
        <v>0.99360000000000004</v>
      </c>
      <c r="D50" s="28" t="s">
        <v>16</v>
      </c>
      <c r="E50" s="31">
        <f t="shared" si="8"/>
        <v>99.36</v>
      </c>
      <c r="F50" s="16">
        <v>8.9499999999999993</v>
      </c>
      <c r="G50" s="24">
        <f t="shared" si="7"/>
        <v>1</v>
      </c>
      <c r="H50" s="32">
        <f t="shared" si="1"/>
        <v>309.00959999999998</v>
      </c>
      <c r="J50" s="54">
        <f t="shared" si="2"/>
        <v>307.70930025202313</v>
      </c>
      <c r="L50" s="54">
        <f t="shared" si="3"/>
        <v>307.70930025202313</v>
      </c>
    </row>
    <row r="51" spans="2:12" x14ac:dyDescent="0.25">
      <c r="B51" s="15">
        <v>1</v>
      </c>
      <c r="C51" s="25">
        <v>0.92969999999999997</v>
      </c>
      <c r="D51" s="6">
        <v>0.36666666666666664</v>
      </c>
      <c r="E51" s="33">
        <v>34.090000000000003</v>
      </c>
      <c r="F51" s="35">
        <v>8.9499999999999993</v>
      </c>
      <c r="G51" s="24">
        <f t="shared" si="7"/>
        <v>1</v>
      </c>
      <c r="H51" s="32">
        <f t="shared" si="1"/>
        <v>106.01990000000001</v>
      </c>
      <c r="I51" s="12"/>
      <c r="J51" s="54">
        <f t="shared" si="2"/>
        <v>105.57377260055829</v>
      </c>
      <c r="K51" s="1"/>
      <c r="L51" s="54">
        <f t="shared" si="3"/>
        <v>105.57377260055829</v>
      </c>
    </row>
    <row r="52" spans="2:12" x14ac:dyDescent="0.25">
      <c r="B52" s="15">
        <v>1</v>
      </c>
      <c r="C52" s="25">
        <v>0.96819999999999995</v>
      </c>
      <c r="D52" s="28" t="s">
        <v>16</v>
      </c>
      <c r="E52" s="31">
        <f t="shared" ref="E52:E77" si="9">C52*100</f>
        <v>96.82</v>
      </c>
      <c r="F52" s="16">
        <v>8.9499999999999993</v>
      </c>
      <c r="G52" s="24">
        <f t="shared" si="7"/>
        <v>1</v>
      </c>
      <c r="H52" s="32">
        <f t="shared" si="1"/>
        <v>301.11019999999996</v>
      </c>
      <c r="J52" s="54">
        <f t="shared" si="2"/>
        <v>299.84314060387362</v>
      </c>
      <c r="L52" s="54">
        <f t="shared" si="3"/>
        <v>299.84314060387362</v>
      </c>
    </row>
    <row r="53" spans="2:12" x14ac:dyDescent="0.25">
      <c r="B53" s="15">
        <v>1</v>
      </c>
      <c r="C53" s="25">
        <v>0.3261</v>
      </c>
      <c r="D53" s="28" t="s">
        <v>16</v>
      </c>
      <c r="E53" s="31">
        <f t="shared" si="9"/>
        <v>32.61</v>
      </c>
      <c r="F53" s="35">
        <v>8.9499999999999993</v>
      </c>
      <c r="G53" s="24">
        <f t="shared" si="7"/>
        <v>1</v>
      </c>
      <c r="H53" s="32">
        <f t="shared" si="1"/>
        <v>101.41709999999999</v>
      </c>
      <c r="I53" s="12"/>
      <c r="J53" s="54">
        <f t="shared" si="2"/>
        <v>100.99034099454987</v>
      </c>
      <c r="K53" s="1"/>
      <c r="L53" s="54">
        <f t="shared" si="3"/>
        <v>100.99034099454987</v>
      </c>
    </row>
    <row r="54" spans="2:12" x14ac:dyDescent="0.25">
      <c r="B54" s="15">
        <v>1</v>
      </c>
      <c r="C54" s="25">
        <v>0.63300000000000001</v>
      </c>
      <c r="D54" s="28" t="s">
        <v>16</v>
      </c>
      <c r="E54" s="31">
        <f t="shared" si="9"/>
        <v>63.3</v>
      </c>
      <c r="F54" s="16">
        <v>8.9499999999999993</v>
      </c>
      <c r="G54" s="24">
        <f t="shared" si="7"/>
        <v>1</v>
      </c>
      <c r="H54" s="32">
        <f t="shared" si="1"/>
        <v>196.86299999999997</v>
      </c>
      <c r="J54" s="54">
        <f t="shared" si="2"/>
        <v>196.03460855427801</v>
      </c>
      <c r="L54" s="54">
        <f t="shared" si="3"/>
        <v>196.03460855427801</v>
      </c>
    </row>
    <row r="55" spans="2:12" x14ac:dyDescent="0.25">
      <c r="B55" s="15">
        <v>1</v>
      </c>
      <c r="C55" s="25">
        <v>0.32779999999999998</v>
      </c>
      <c r="D55" s="28" t="s">
        <v>16</v>
      </c>
      <c r="E55" s="31">
        <f t="shared" si="9"/>
        <v>32.78</v>
      </c>
      <c r="F55" s="35">
        <v>8.9499999999999993</v>
      </c>
      <c r="G55" s="24">
        <f t="shared" si="7"/>
        <v>1</v>
      </c>
      <c r="H55" s="32">
        <f t="shared" si="1"/>
        <v>101.94580000000001</v>
      </c>
      <c r="I55" s="12"/>
      <c r="J55" s="54">
        <f t="shared" si="2"/>
        <v>101.51681624659139</v>
      </c>
      <c r="K55" s="1"/>
      <c r="L55" s="54">
        <f t="shared" si="3"/>
        <v>101.51681624659139</v>
      </c>
    </row>
    <row r="56" spans="2:12" x14ac:dyDescent="0.25">
      <c r="B56" s="15">
        <v>1</v>
      </c>
      <c r="C56" s="25">
        <v>0.97450000000000003</v>
      </c>
      <c r="D56" s="28" t="s">
        <v>16</v>
      </c>
      <c r="E56" s="31">
        <f t="shared" si="9"/>
        <v>97.45</v>
      </c>
      <c r="F56" s="16">
        <v>8.9499999999999993</v>
      </c>
      <c r="G56" s="24">
        <f t="shared" si="7"/>
        <v>1</v>
      </c>
      <c r="H56" s="32">
        <f t="shared" si="1"/>
        <v>303.06950000000001</v>
      </c>
      <c r="J56" s="54">
        <f t="shared" si="2"/>
        <v>301.79419594967453</v>
      </c>
      <c r="L56" s="54">
        <f t="shared" si="3"/>
        <v>301.79419594967453</v>
      </c>
    </row>
    <row r="57" spans="2:12" x14ac:dyDescent="0.25">
      <c r="B57" s="15">
        <v>1</v>
      </c>
      <c r="C57" s="25">
        <v>0.97770000000000001</v>
      </c>
      <c r="D57" s="28" t="s">
        <v>16</v>
      </c>
      <c r="E57" s="31">
        <f t="shared" si="9"/>
        <v>97.77</v>
      </c>
      <c r="F57" s="16">
        <v>8.9499999999999993</v>
      </c>
      <c r="G57" s="24">
        <f t="shared" si="7"/>
        <v>1</v>
      </c>
      <c r="H57" s="32">
        <f t="shared" si="1"/>
        <v>304.06469999999996</v>
      </c>
      <c r="J57" s="54">
        <f t="shared" si="2"/>
        <v>302.7852081888114</v>
      </c>
      <c r="L57" s="54">
        <f t="shared" si="3"/>
        <v>302.7852081888114</v>
      </c>
    </row>
    <row r="58" spans="2:12" x14ac:dyDescent="0.25">
      <c r="B58" s="15">
        <v>1</v>
      </c>
      <c r="C58" s="25">
        <v>0.9204</v>
      </c>
      <c r="D58" s="28" t="s">
        <v>16</v>
      </c>
      <c r="E58" s="31">
        <f t="shared" si="9"/>
        <v>92.04</v>
      </c>
      <c r="F58" s="16">
        <v>8.9499999999999993</v>
      </c>
      <c r="G58" s="24">
        <f t="shared" si="7"/>
        <v>1</v>
      </c>
      <c r="H58" s="32">
        <f t="shared" si="1"/>
        <v>286.24439999999998</v>
      </c>
      <c r="J58" s="54">
        <f t="shared" si="2"/>
        <v>285.03989528176544</v>
      </c>
      <c r="L58" s="54">
        <f t="shared" si="3"/>
        <v>285.03989528176544</v>
      </c>
    </row>
    <row r="59" spans="2:12" x14ac:dyDescent="0.25">
      <c r="B59" s="15">
        <v>1</v>
      </c>
      <c r="C59" s="25">
        <v>0.99680000000000002</v>
      </c>
      <c r="D59" s="28" t="s">
        <v>16</v>
      </c>
      <c r="E59" s="31">
        <f t="shared" si="9"/>
        <v>99.68</v>
      </c>
      <c r="F59" s="16">
        <v>8.9499999999999993</v>
      </c>
      <c r="G59" s="24">
        <f t="shared" si="7"/>
        <v>1</v>
      </c>
      <c r="H59" s="32">
        <f t="shared" si="1"/>
        <v>310.00479999999999</v>
      </c>
      <c r="J59" s="54">
        <f t="shared" si="2"/>
        <v>308.7003124911601</v>
      </c>
      <c r="L59" s="54">
        <f t="shared" si="3"/>
        <v>308.7003124911601</v>
      </c>
    </row>
    <row r="60" spans="2:12" x14ac:dyDescent="0.25">
      <c r="B60" s="15">
        <v>1</v>
      </c>
      <c r="C60" s="25">
        <v>0.98729999999999996</v>
      </c>
      <c r="D60" s="28" t="s">
        <v>16</v>
      </c>
      <c r="E60" s="31">
        <f t="shared" si="9"/>
        <v>98.72999999999999</v>
      </c>
      <c r="F60" s="16">
        <v>8.91</v>
      </c>
      <c r="G60" s="24">
        <f t="shared" si="7"/>
        <v>1</v>
      </c>
      <c r="H60" s="32">
        <f t="shared" si="1"/>
        <v>307.05029999999994</v>
      </c>
      <c r="J60" s="54">
        <f t="shared" si="2"/>
        <v>305.75824490622222</v>
      </c>
      <c r="L60" s="54">
        <f t="shared" si="3"/>
        <v>305.75824490622222</v>
      </c>
    </row>
    <row r="61" spans="2:12" x14ac:dyDescent="0.25">
      <c r="B61" s="15">
        <v>1</v>
      </c>
      <c r="C61" s="25">
        <v>0.99019999999999997</v>
      </c>
      <c r="D61" s="28" t="s">
        <v>16</v>
      </c>
      <c r="E61" s="31">
        <f t="shared" si="9"/>
        <v>99.02</v>
      </c>
      <c r="F61" s="16">
        <v>8.91</v>
      </c>
      <c r="G61" s="24">
        <f t="shared" si="7"/>
        <v>1</v>
      </c>
      <c r="H61" s="32">
        <f t="shared" si="1"/>
        <v>307.95219999999995</v>
      </c>
      <c r="J61" s="54">
        <f t="shared" si="2"/>
        <v>306.65634974794011</v>
      </c>
      <c r="L61" s="54">
        <f t="shared" si="3"/>
        <v>306.65634974794011</v>
      </c>
    </row>
    <row r="62" spans="2:12" x14ac:dyDescent="0.25">
      <c r="B62" s="15">
        <v>1</v>
      </c>
      <c r="C62" s="25">
        <v>0.98729999999999996</v>
      </c>
      <c r="D62" s="28" t="s">
        <v>16</v>
      </c>
      <c r="E62" s="31">
        <f t="shared" si="9"/>
        <v>98.72999999999999</v>
      </c>
      <c r="F62" s="16">
        <v>8.91</v>
      </c>
      <c r="G62" s="24">
        <f t="shared" si="7"/>
        <v>1</v>
      </c>
      <c r="H62" s="32">
        <f t="shared" si="1"/>
        <v>307.05029999999994</v>
      </c>
      <c r="J62" s="54">
        <f t="shared" si="2"/>
        <v>305.75824490622222</v>
      </c>
      <c r="L62" s="54">
        <f t="shared" si="3"/>
        <v>305.75824490622222</v>
      </c>
    </row>
    <row r="63" spans="2:12" x14ac:dyDescent="0.25">
      <c r="B63" s="15">
        <v>1</v>
      </c>
      <c r="C63" s="25">
        <v>0.94269999999999998</v>
      </c>
      <c r="D63" s="28" t="s">
        <v>16</v>
      </c>
      <c r="E63" s="31">
        <f t="shared" si="9"/>
        <v>94.27</v>
      </c>
      <c r="F63" s="16">
        <v>8.89</v>
      </c>
      <c r="G63" s="24">
        <f t="shared" si="7"/>
        <v>1</v>
      </c>
      <c r="H63" s="32">
        <f t="shared" si="1"/>
        <v>293.17969999999997</v>
      </c>
      <c r="J63" s="54">
        <f t="shared" si="2"/>
        <v>291.94601182325101</v>
      </c>
      <c r="L63" s="54">
        <f t="shared" si="3"/>
        <v>291.94601182325101</v>
      </c>
    </row>
    <row r="64" spans="2:12" x14ac:dyDescent="0.25">
      <c r="B64" s="15">
        <v>1</v>
      </c>
      <c r="C64" s="25">
        <v>0.80369999999999997</v>
      </c>
      <c r="D64" s="28" t="s">
        <v>16</v>
      </c>
      <c r="E64" s="31">
        <f t="shared" si="9"/>
        <v>80.36999999999999</v>
      </c>
      <c r="F64" s="16">
        <v>8.86</v>
      </c>
      <c r="G64" s="24">
        <f t="shared" si="7"/>
        <v>1</v>
      </c>
      <c r="H64" s="32">
        <f t="shared" si="1"/>
        <v>249.95069999999996</v>
      </c>
      <c r="J64" s="54">
        <f t="shared" si="2"/>
        <v>248.89891768573972</v>
      </c>
      <c r="L64" s="54">
        <f t="shared" si="3"/>
        <v>248.89891768573972</v>
      </c>
    </row>
    <row r="65" spans="2:12" x14ac:dyDescent="0.25">
      <c r="B65" s="15">
        <v>1</v>
      </c>
      <c r="C65" s="25">
        <v>0.97130000000000005</v>
      </c>
      <c r="D65" s="28" t="s">
        <v>16</v>
      </c>
      <c r="E65" s="31">
        <f t="shared" si="9"/>
        <v>97.13000000000001</v>
      </c>
      <c r="F65" s="16">
        <v>8.86</v>
      </c>
      <c r="G65" s="24">
        <f t="shared" si="7"/>
        <v>1</v>
      </c>
      <c r="H65" s="32">
        <f t="shared" si="1"/>
        <v>302.07429999999999</v>
      </c>
      <c r="I65" s="7"/>
      <c r="J65" s="54">
        <f t="shared" si="2"/>
        <v>300.80318371053755</v>
      </c>
      <c r="K65" s="7"/>
      <c r="L65" s="54">
        <f t="shared" si="3"/>
        <v>300.80318371053755</v>
      </c>
    </row>
    <row r="66" spans="2:12" x14ac:dyDescent="0.25">
      <c r="B66" s="15">
        <v>1</v>
      </c>
      <c r="C66" s="25">
        <v>0.9284</v>
      </c>
      <c r="D66" s="28" t="s">
        <v>16</v>
      </c>
      <c r="E66" s="31">
        <f t="shared" si="9"/>
        <v>92.84</v>
      </c>
      <c r="F66" s="16">
        <v>8.86</v>
      </c>
      <c r="G66" s="24">
        <f t="shared" si="7"/>
        <v>1</v>
      </c>
      <c r="H66" s="32">
        <f t="shared" si="1"/>
        <v>288.73239999999998</v>
      </c>
      <c r="J66" s="54">
        <f t="shared" si="2"/>
        <v>287.5174258796078</v>
      </c>
      <c r="L66" s="54">
        <f t="shared" si="3"/>
        <v>287.5174258796078</v>
      </c>
    </row>
    <row r="67" spans="2:12" x14ac:dyDescent="0.25">
      <c r="B67" s="15">
        <v>1</v>
      </c>
      <c r="C67" s="25">
        <v>0.79259999999999997</v>
      </c>
      <c r="D67" s="28" t="s">
        <v>16</v>
      </c>
      <c r="E67" s="31">
        <f t="shared" si="9"/>
        <v>79.259999999999991</v>
      </c>
      <c r="F67" s="16">
        <v>8.86</v>
      </c>
      <c r="G67" s="24">
        <f t="shared" si="7"/>
        <v>1</v>
      </c>
      <c r="H67" s="32">
        <f t="shared" si="1"/>
        <v>246.49859999999995</v>
      </c>
      <c r="I67" s="7"/>
      <c r="J67" s="54">
        <f t="shared" si="2"/>
        <v>245.46134398123343</v>
      </c>
      <c r="K67" s="7"/>
      <c r="L67" s="54">
        <f t="shared" si="3"/>
        <v>245.46134398123343</v>
      </c>
    </row>
    <row r="68" spans="2:12" x14ac:dyDescent="0.25">
      <c r="B68" s="15">
        <v>1</v>
      </c>
      <c r="C68" s="25">
        <v>1</v>
      </c>
      <c r="D68" s="28" t="s">
        <v>16</v>
      </c>
      <c r="E68" s="31">
        <f t="shared" si="9"/>
        <v>100</v>
      </c>
      <c r="F68" s="16">
        <v>8.86</v>
      </c>
      <c r="G68" s="24">
        <f t="shared" si="7"/>
        <v>1</v>
      </c>
      <c r="H68" s="32">
        <f t="shared" si="1"/>
        <v>311</v>
      </c>
      <c r="J68" s="54">
        <f t="shared" si="2"/>
        <v>309.69132473029703</v>
      </c>
      <c r="L68" s="54">
        <f t="shared" si="3"/>
        <v>309.69132473029703</v>
      </c>
    </row>
    <row r="69" spans="2:12" x14ac:dyDescent="0.25">
      <c r="B69" s="15">
        <v>1</v>
      </c>
      <c r="C69" s="25">
        <v>0.97319999999999995</v>
      </c>
      <c r="D69" s="28" t="s">
        <v>16</v>
      </c>
      <c r="E69" s="31">
        <f t="shared" si="9"/>
        <v>97.32</v>
      </c>
      <c r="F69" s="16">
        <v>8.86</v>
      </c>
      <c r="G69" s="24">
        <f t="shared" ref="G69:G100" si="10">IF(F69&lt;5.5,0,IF(F69&lt;7,1/3,IF(F69&lt;8.5,2/3,3/3)))</f>
        <v>1</v>
      </c>
      <c r="H69" s="32">
        <f t="shared" si="1"/>
        <v>302.66519999999997</v>
      </c>
      <c r="J69" s="54">
        <f t="shared" si="2"/>
        <v>301.3915972275251</v>
      </c>
      <c r="L69" s="54">
        <f t="shared" si="3"/>
        <v>301.3915972275251</v>
      </c>
    </row>
    <row r="70" spans="2:12" x14ac:dyDescent="0.25">
      <c r="B70" s="15">
        <v>1</v>
      </c>
      <c r="C70" s="25">
        <v>0.99039999999999995</v>
      </c>
      <c r="D70" s="28" t="s">
        <v>16</v>
      </c>
      <c r="E70" s="31">
        <f t="shared" si="9"/>
        <v>99.039999999999992</v>
      </c>
      <c r="F70" s="16">
        <v>8.86</v>
      </c>
      <c r="G70" s="24">
        <f t="shared" si="10"/>
        <v>1</v>
      </c>
      <c r="H70" s="32">
        <f t="shared" ref="H70:H112" si="11">3.11*E70*G70</f>
        <v>308.01439999999997</v>
      </c>
      <c r="J70" s="54">
        <f t="shared" ref="J70:J112" si="12">H70*27176.3/27291.14</f>
        <v>306.71828801288621</v>
      </c>
      <c r="L70" s="54">
        <f t="shared" ref="L70:L112" si="13">J70+K70</f>
        <v>306.71828801288621</v>
      </c>
    </row>
    <row r="71" spans="2:12" x14ac:dyDescent="0.25">
      <c r="B71" s="15">
        <v>1</v>
      </c>
      <c r="C71" s="25">
        <v>0.96179999999999999</v>
      </c>
      <c r="D71" s="28" t="s">
        <v>16</v>
      </c>
      <c r="E71" s="31">
        <f t="shared" si="9"/>
        <v>96.179999999999993</v>
      </c>
      <c r="F71" s="16">
        <v>8.86</v>
      </c>
      <c r="G71" s="24">
        <f t="shared" si="10"/>
        <v>1</v>
      </c>
      <c r="H71" s="32">
        <f t="shared" si="11"/>
        <v>299.11979999999994</v>
      </c>
      <c r="J71" s="54">
        <f t="shared" si="12"/>
        <v>297.86111612559966</v>
      </c>
      <c r="L71" s="54">
        <f t="shared" si="13"/>
        <v>297.86111612559966</v>
      </c>
    </row>
    <row r="72" spans="2:12" x14ac:dyDescent="0.25">
      <c r="B72" s="15">
        <v>1</v>
      </c>
      <c r="C72" s="25">
        <v>0.98089999999999999</v>
      </c>
      <c r="D72" s="28" t="s">
        <v>16</v>
      </c>
      <c r="E72" s="31">
        <f t="shared" si="9"/>
        <v>98.09</v>
      </c>
      <c r="F72" s="16">
        <v>8.86</v>
      </c>
      <c r="G72" s="24">
        <f t="shared" si="10"/>
        <v>1</v>
      </c>
      <c r="H72" s="32">
        <f t="shared" si="11"/>
        <v>305.05989999999997</v>
      </c>
      <c r="J72" s="54">
        <f t="shared" si="12"/>
        <v>303.77622042794837</v>
      </c>
      <c r="L72" s="54">
        <f t="shared" si="13"/>
        <v>303.77622042794837</v>
      </c>
    </row>
    <row r="73" spans="2:12" x14ac:dyDescent="0.25">
      <c r="B73" s="15">
        <v>1</v>
      </c>
      <c r="C73" s="25">
        <v>0.72809999999999997</v>
      </c>
      <c r="D73" s="28" t="s">
        <v>16</v>
      </c>
      <c r="E73" s="31">
        <f t="shared" si="9"/>
        <v>72.81</v>
      </c>
      <c r="F73" s="16">
        <v>8.82</v>
      </c>
      <c r="G73" s="24">
        <f t="shared" si="10"/>
        <v>1</v>
      </c>
      <c r="H73" s="32">
        <f t="shared" si="11"/>
        <v>226.4391</v>
      </c>
      <c r="I73" s="7"/>
      <c r="J73" s="54">
        <f t="shared" si="12"/>
        <v>225.48625353612931</v>
      </c>
      <c r="K73" s="7"/>
      <c r="L73" s="54">
        <f t="shared" si="13"/>
        <v>225.48625353612931</v>
      </c>
    </row>
    <row r="74" spans="2:12" x14ac:dyDescent="0.25">
      <c r="B74" s="15">
        <v>1</v>
      </c>
      <c r="C74" s="25">
        <v>0.98029999999999995</v>
      </c>
      <c r="D74" s="28" t="s">
        <v>16</v>
      </c>
      <c r="E74" s="31">
        <f t="shared" si="9"/>
        <v>98.03</v>
      </c>
      <c r="F74" s="16">
        <v>8.82</v>
      </c>
      <c r="G74" s="24">
        <f t="shared" si="10"/>
        <v>1</v>
      </c>
      <c r="H74" s="32">
        <f t="shared" si="11"/>
        <v>304.87329999999997</v>
      </c>
      <c r="I74" s="7"/>
      <c r="J74" s="54">
        <f t="shared" si="12"/>
        <v>303.59040563311021</v>
      </c>
      <c r="K74" s="7"/>
      <c r="L74" s="54">
        <f t="shared" si="13"/>
        <v>303.59040563311021</v>
      </c>
    </row>
    <row r="75" spans="2:12" x14ac:dyDescent="0.25">
      <c r="B75" s="15">
        <v>1</v>
      </c>
      <c r="C75" s="25">
        <v>0.99680000000000002</v>
      </c>
      <c r="D75" s="28" t="s">
        <v>16</v>
      </c>
      <c r="E75" s="31">
        <f t="shared" si="9"/>
        <v>99.68</v>
      </c>
      <c r="F75" s="16">
        <v>8.8000000000000007</v>
      </c>
      <c r="G75" s="24">
        <f t="shared" si="10"/>
        <v>1</v>
      </c>
      <c r="H75" s="32">
        <f t="shared" si="11"/>
        <v>310.00479999999999</v>
      </c>
      <c r="J75" s="54">
        <f t="shared" si="12"/>
        <v>308.7003124911601</v>
      </c>
      <c r="L75" s="54">
        <f t="shared" si="13"/>
        <v>308.7003124911601</v>
      </c>
    </row>
    <row r="76" spans="2:12" x14ac:dyDescent="0.25">
      <c r="B76" s="15">
        <v>1</v>
      </c>
      <c r="C76" s="25">
        <v>0.80469999999999997</v>
      </c>
      <c r="D76" s="28" t="s">
        <v>16</v>
      </c>
      <c r="E76" s="31">
        <f t="shared" si="9"/>
        <v>80.47</v>
      </c>
      <c r="F76" s="16">
        <v>8.7799999999999994</v>
      </c>
      <c r="G76" s="24">
        <f t="shared" si="10"/>
        <v>1</v>
      </c>
      <c r="H76" s="32">
        <f t="shared" si="11"/>
        <v>250.26169999999999</v>
      </c>
      <c r="J76" s="54">
        <f t="shared" si="12"/>
        <v>249.20860901047007</v>
      </c>
      <c r="L76" s="54">
        <f t="shared" si="13"/>
        <v>249.20860901047007</v>
      </c>
    </row>
    <row r="77" spans="2:12" x14ac:dyDescent="0.25">
      <c r="B77" s="15">
        <v>1</v>
      </c>
      <c r="C77" s="25">
        <v>0.99360000000000004</v>
      </c>
      <c r="D77" s="28" t="s">
        <v>16</v>
      </c>
      <c r="E77" s="31">
        <f t="shared" si="9"/>
        <v>99.36</v>
      </c>
      <c r="F77" s="16">
        <v>8.7799999999999994</v>
      </c>
      <c r="G77" s="24">
        <f t="shared" si="10"/>
        <v>1</v>
      </c>
      <c r="H77" s="32">
        <f t="shared" si="11"/>
        <v>309.00959999999998</v>
      </c>
      <c r="J77" s="54">
        <f t="shared" si="12"/>
        <v>307.70930025202313</v>
      </c>
      <c r="L77" s="54">
        <f t="shared" si="13"/>
        <v>307.70930025202313</v>
      </c>
    </row>
    <row r="78" spans="2:12" x14ac:dyDescent="0.25">
      <c r="B78" s="15">
        <v>1</v>
      </c>
      <c r="C78" s="25">
        <v>0.98089999999999999</v>
      </c>
      <c r="D78" s="6">
        <f>7/12</f>
        <v>0.58333333333333337</v>
      </c>
      <c r="E78" s="33">
        <v>57.22</v>
      </c>
      <c r="F78" s="16">
        <v>8.7799999999999994</v>
      </c>
      <c r="G78" s="24">
        <f t="shared" si="10"/>
        <v>1</v>
      </c>
      <c r="H78" s="32">
        <f t="shared" si="11"/>
        <v>177.95419999999999</v>
      </c>
      <c r="I78" s="7"/>
      <c r="J78" s="54">
        <f t="shared" si="12"/>
        <v>177.20537601067596</v>
      </c>
      <c r="K78" s="7"/>
      <c r="L78" s="54">
        <f t="shared" si="13"/>
        <v>177.20537601067596</v>
      </c>
    </row>
    <row r="79" spans="2:12" x14ac:dyDescent="0.25">
      <c r="B79" s="15">
        <v>1</v>
      </c>
      <c r="C79" s="25">
        <v>0.96179999999999999</v>
      </c>
      <c r="D79" s="28" t="s">
        <v>16</v>
      </c>
      <c r="E79" s="31">
        <f>C79*100</f>
        <v>96.179999999999993</v>
      </c>
      <c r="F79" s="16">
        <v>8.7799999999999994</v>
      </c>
      <c r="G79" s="24">
        <f t="shared" si="10"/>
        <v>1</v>
      </c>
      <c r="H79" s="32">
        <f t="shared" si="11"/>
        <v>299.11979999999994</v>
      </c>
      <c r="J79" s="54">
        <f t="shared" si="12"/>
        <v>297.86111612559966</v>
      </c>
      <c r="L79" s="54">
        <f t="shared" si="13"/>
        <v>297.86111612559966</v>
      </c>
    </row>
    <row r="80" spans="2:12" x14ac:dyDescent="0.25">
      <c r="B80" s="15">
        <v>1</v>
      </c>
      <c r="C80" s="25">
        <v>0.9859</v>
      </c>
      <c r="D80" s="28" t="s">
        <v>16</v>
      </c>
      <c r="E80" s="31">
        <f>C80*100</f>
        <v>98.59</v>
      </c>
      <c r="F80" s="16">
        <v>8.76</v>
      </c>
      <c r="G80" s="24">
        <f t="shared" si="10"/>
        <v>1</v>
      </c>
      <c r="H80" s="32">
        <f t="shared" si="11"/>
        <v>306.61489999999998</v>
      </c>
      <c r="J80" s="54">
        <f t="shared" si="12"/>
        <v>305.32467705159985</v>
      </c>
      <c r="L80" s="54">
        <f t="shared" si="13"/>
        <v>305.32467705159985</v>
      </c>
    </row>
    <row r="81" spans="2:12" x14ac:dyDescent="0.25">
      <c r="B81" s="15">
        <v>1</v>
      </c>
      <c r="C81" s="25">
        <v>0.98270000000000002</v>
      </c>
      <c r="D81" s="27" t="s">
        <v>16</v>
      </c>
      <c r="E81" s="31">
        <f>C81*100</f>
        <v>98.27</v>
      </c>
      <c r="F81" s="16">
        <v>8.76</v>
      </c>
      <c r="G81" s="24">
        <f t="shared" si="10"/>
        <v>1</v>
      </c>
      <c r="H81" s="32">
        <f t="shared" si="11"/>
        <v>305.61969999999997</v>
      </c>
      <c r="J81" s="54">
        <f t="shared" si="12"/>
        <v>304.33366481246287</v>
      </c>
      <c r="L81" s="54">
        <f t="shared" si="13"/>
        <v>304.33366481246287</v>
      </c>
    </row>
    <row r="82" spans="2:12" x14ac:dyDescent="0.25">
      <c r="B82" s="15">
        <v>1</v>
      </c>
      <c r="C82" s="25">
        <v>0.98960000000000004</v>
      </c>
      <c r="D82" s="28" t="s">
        <v>16</v>
      </c>
      <c r="E82" s="31">
        <f>C82*100</f>
        <v>98.960000000000008</v>
      </c>
      <c r="F82" s="16">
        <v>8.76</v>
      </c>
      <c r="G82" s="24">
        <f t="shared" si="10"/>
        <v>1</v>
      </c>
      <c r="H82" s="32">
        <f t="shared" si="11"/>
        <v>307.76560000000001</v>
      </c>
      <c r="J82" s="54">
        <f t="shared" si="12"/>
        <v>306.470534953102</v>
      </c>
      <c r="L82" s="54">
        <f t="shared" si="13"/>
        <v>306.470534953102</v>
      </c>
    </row>
    <row r="83" spans="2:12" x14ac:dyDescent="0.25">
      <c r="B83" s="15">
        <v>1</v>
      </c>
      <c r="C83" s="25">
        <v>0.89949999999999997</v>
      </c>
      <c r="D83" s="6">
        <v>0.33333333333333331</v>
      </c>
      <c r="E83" s="33">
        <v>29.98</v>
      </c>
      <c r="F83" s="16">
        <v>8.76</v>
      </c>
      <c r="G83" s="24">
        <f t="shared" si="10"/>
        <v>1</v>
      </c>
      <c r="H83" s="32">
        <f t="shared" si="11"/>
        <v>93.237799999999993</v>
      </c>
      <c r="J83" s="54">
        <f t="shared" si="12"/>
        <v>92.845459154143057</v>
      </c>
      <c r="L83" s="54">
        <f t="shared" si="13"/>
        <v>92.845459154143057</v>
      </c>
    </row>
    <row r="84" spans="2:12" x14ac:dyDescent="0.25">
      <c r="B84" s="15">
        <v>1</v>
      </c>
      <c r="C84" s="25">
        <v>0.91080000000000005</v>
      </c>
      <c r="D84" s="28" t="s">
        <v>16</v>
      </c>
      <c r="E84" s="31">
        <f>C84*100</f>
        <v>91.080000000000013</v>
      </c>
      <c r="F84" s="16">
        <v>8.74</v>
      </c>
      <c r="G84" s="24">
        <f t="shared" si="10"/>
        <v>1</v>
      </c>
      <c r="H84" s="32">
        <f t="shared" si="11"/>
        <v>283.25880000000001</v>
      </c>
      <c r="I84" s="7"/>
      <c r="J84" s="54">
        <f t="shared" si="12"/>
        <v>282.06685856435456</v>
      </c>
      <c r="K84" s="7"/>
      <c r="L84" s="54">
        <f t="shared" si="13"/>
        <v>282.06685856435456</v>
      </c>
    </row>
    <row r="85" spans="2:12" x14ac:dyDescent="0.25">
      <c r="B85" s="15">
        <v>1</v>
      </c>
      <c r="C85" s="25">
        <v>0.99080000000000001</v>
      </c>
      <c r="D85" s="28" t="s">
        <v>16</v>
      </c>
      <c r="E85" s="31">
        <f>C85*100</f>
        <v>99.08</v>
      </c>
      <c r="F85" s="16">
        <v>8.73</v>
      </c>
      <c r="G85" s="24">
        <f t="shared" si="10"/>
        <v>1</v>
      </c>
      <c r="H85" s="32">
        <f t="shared" si="11"/>
        <v>308.1388</v>
      </c>
      <c r="J85" s="54">
        <f t="shared" si="12"/>
        <v>306.84216454277839</v>
      </c>
      <c r="L85" s="54">
        <f t="shared" si="13"/>
        <v>306.84216454277839</v>
      </c>
    </row>
    <row r="86" spans="2:12" x14ac:dyDescent="0.25">
      <c r="B86" s="15">
        <v>1</v>
      </c>
      <c r="C86" s="25">
        <v>0.81369999999999998</v>
      </c>
      <c r="D86" s="28" t="s">
        <v>16</v>
      </c>
      <c r="E86" s="31">
        <f>C86*100</f>
        <v>81.37</v>
      </c>
      <c r="F86" s="16">
        <v>8.73</v>
      </c>
      <c r="G86" s="24">
        <f t="shared" si="10"/>
        <v>1</v>
      </c>
      <c r="H86" s="32">
        <f t="shared" si="11"/>
        <v>253.0607</v>
      </c>
      <c r="I86" s="14"/>
      <c r="J86" s="54">
        <f t="shared" si="12"/>
        <v>251.99583093304275</v>
      </c>
      <c r="K86" s="7"/>
      <c r="L86" s="54">
        <f t="shared" si="13"/>
        <v>251.99583093304275</v>
      </c>
    </row>
    <row r="87" spans="2:12" x14ac:dyDescent="0.25">
      <c r="B87" s="15">
        <v>1</v>
      </c>
      <c r="C87" s="25">
        <v>0.98409999999999997</v>
      </c>
      <c r="D87" s="6">
        <f>7/12</f>
        <v>0.58333333333333337</v>
      </c>
      <c r="E87" s="33">
        <v>57.41</v>
      </c>
      <c r="F87" s="16">
        <v>8.7100000000000009</v>
      </c>
      <c r="G87" s="24">
        <f t="shared" si="10"/>
        <v>1</v>
      </c>
      <c r="H87" s="32">
        <f t="shared" si="11"/>
        <v>178.54509999999999</v>
      </c>
      <c r="I87" s="7"/>
      <c r="J87" s="54">
        <f t="shared" si="12"/>
        <v>177.79378952766356</v>
      </c>
      <c r="K87" s="7"/>
      <c r="L87" s="54">
        <f t="shared" si="13"/>
        <v>177.79378952766356</v>
      </c>
    </row>
    <row r="88" spans="2:12" x14ac:dyDescent="0.25">
      <c r="B88" s="15">
        <v>1</v>
      </c>
      <c r="C88" s="25">
        <v>0.99039999999999995</v>
      </c>
      <c r="D88" s="28" t="s">
        <v>16</v>
      </c>
      <c r="E88" s="31">
        <f t="shared" ref="E88:E100" si="14">C88*100</f>
        <v>99.039999999999992</v>
      </c>
      <c r="F88" s="16">
        <v>8.69</v>
      </c>
      <c r="G88" s="24">
        <f t="shared" si="10"/>
        <v>1</v>
      </c>
      <c r="H88" s="32">
        <f t="shared" si="11"/>
        <v>308.01439999999997</v>
      </c>
      <c r="J88" s="54">
        <f t="shared" si="12"/>
        <v>306.71828801288621</v>
      </c>
      <c r="L88" s="54">
        <f t="shared" si="13"/>
        <v>306.71828801288621</v>
      </c>
    </row>
    <row r="89" spans="2:12" x14ac:dyDescent="0.25">
      <c r="B89" s="15">
        <v>1</v>
      </c>
      <c r="C89" s="25">
        <v>0.96809999999999996</v>
      </c>
      <c r="D89" s="28" t="s">
        <v>16</v>
      </c>
      <c r="E89" s="31">
        <f t="shared" si="14"/>
        <v>96.81</v>
      </c>
      <c r="F89" s="16">
        <v>8.69</v>
      </c>
      <c r="G89" s="24">
        <f t="shared" si="10"/>
        <v>1</v>
      </c>
      <c r="H89" s="32">
        <f t="shared" si="11"/>
        <v>301.07909999999998</v>
      </c>
      <c r="I89" s="7"/>
      <c r="J89" s="54">
        <f t="shared" si="12"/>
        <v>299.81217147140057</v>
      </c>
      <c r="K89" s="7"/>
      <c r="L89" s="54">
        <f t="shared" si="13"/>
        <v>299.81217147140057</v>
      </c>
    </row>
    <row r="90" spans="2:12" x14ac:dyDescent="0.25">
      <c r="B90" s="15">
        <v>1</v>
      </c>
      <c r="C90" s="25">
        <v>0.87060000000000004</v>
      </c>
      <c r="D90" s="28" t="s">
        <v>16</v>
      </c>
      <c r="E90" s="31">
        <f t="shared" si="14"/>
        <v>87.06</v>
      </c>
      <c r="F90" s="16">
        <v>8.6</v>
      </c>
      <c r="G90" s="24">
        <f t="shared" si="10"/>
        <v>1</v>
      </c>
      <c r="H90" s="32">
        <f t="shared" si="11"/>
        <v>270.75659999999999</v>
      </c>
      <c r="J90" s="54">
        <f t="shared" si="12"/>
        <v>269.61726731019661</v>
      </c>
      <c r="L90" s="54">
        <f t="shared" si="13"/>
        <v>269.61726731019661</v>
      </c>
    </row>
    <row r="91" spans="2:12" x14ac:dyDescent="0.25">
      <c r="B91" s="15">
        <v>1</v>
      </c>
      <c r="C91" s="25">
        <v>0.94589999999999996</v>
      </c>
      <c r="D91" s="28" t="s">
        <v>16</v>
      </c>
      <c r="E91" s="31">
        <f t="shared" si="14"/>
        <v>94.59</v>
      </c>
      <c r="F91" s="16">
        <v>8.6</v>
      </c>
      <c r="G91" s="24">
        <f t="shared" si="10"/>
        <v>1</v>
      </c>
      <c r="H91" s="32">
        <f t="shared" si="11"/>
        <v>294.17489999999998</v>
      </c>
      <c r="J91" s="54">
        <f t="shared" si="12"/>
        <v>292.93702406238799</v>
      </c>
      <c r="L91" s="54">
        <f t="shared" si="13"/>
        <v>292.93702406238799</v>
      </c>
    </row>
    <row r="92" spans="2:12" x14ac:dyDescent="0.25">
      <c r="B92" s="15">
        <v>1</v>
      </c>
      <c r="C92" s="25">
        <v>0.96819999999999995</v>
      </c>
      <c r="D92" s="28" t="s">
        <v>16</v>
      </c>
      <c r="E92" s="31">
        <f t="shared" si="14"/>
        <v>96.82</v>
      </c>
      <c r="F92" s="16">
        <v>8.6</v>
      </c>
      <c r="G92" s="24">
        <f t="shared" si="10"/>
        <v>1</v>
      </c>
      <c r="H92" s="32">
        <f t="shared" si="11"/>
        <v>301.11019999999996</v>
      </c>
      <c r="J92" s="54">
        <f t="shared" si="12"/>
        <v>299.84314060387362</v>
      </c>
      <c r="L92" s="54">
        <f t="shared" si="13"/>
        <v>299.84314060387362</v>
      </c>
    </row>
    <row r="93" spans="2:12" x14ac:dyDescent="0.25">
      <c r="B93" s="15">
        <v>1</v>
      </c>
      <c r="C93" s="25">
        <v>0.625</v>
      </c>
      <c r="D93" s="28" t="s">
        <v>16</v>
      </c>
      <c r="E93" s="31">
        <f t="shared" si="14"/>
        <v>62.5</v>
      </c>
      <c r="F93" s="16">
        <v>8.56</v>
      </c>
      <c r="G93" s="24">
        <f t="shared" si="10"/>
        <v>1</v>
      </c>
      <c r="H93" s="32">
        <f t="shared" si="11"/>
        <v>194.375</v>
      </c>
      <c r="J93" s="54">
        <f t="shared" si="12"/>
        <v>193.55707795643568</v>
      </c>
      <c r="L93" s="54">
        <f t="shared" si="13"/>
        <v>193.55707795643568</v>
      </c>
    </row>
    <row r="94" spans="2:12" x14ac:dyDescent="0.25">
      <c r="B94" s="15">
        <v>1</v>
      </c>
      <c r="C94" s="25">
        <v>0.96830000000000005</v>
      </c>
      <c r="D94" s="28" t="s">
        <v>16</v>
      </c>
      <c r="E94" s="31">
        <f t="shared" si="14"/>
        <v>96.83</v>
      </c>
      <c r="F94" s="16">
        <v>8.56</v>
      </c>
      <c r="G94" s="24">
        <f t="shared" si="10"/>
        <v>1</v>
      </c>
      <c r="H94" s="32">
        <f t="shared" si="11"/>
        <v>301.1413</v>
      </c>
      <c r="I94" s="7"/>
      <c r="J94" s="54">
        <f t="shared" si="12"/>
        <v>299.87410973634667</v>
      </c>
      <c r="K94" s="7"/>
      <c r="L94" s="54">
        <f t="shared" si="13"/>
        <v>299.87410973634667</v>
      </c>
    </row>
    <row r="95" spans="2:12" x14ac:dyDescent="0.25">
      <c r="B95" s="15">
        <v>1</v>
      </c>
      <c r="C95" s="25">
        <v>0.99009999999999998</v>
      </c>
      <c r="D95" s="27" t="s">
        <v>16</v>
      </c>
      <c r="E95" s="31">
        <f t="shared" si="14"/>
        <v>99.009999999999991</v>
      </c>
      <c r="F95" s="16">
        <v>8.56</v>
      </c>
      <c r="G95" s="24">
        <f t="shared" si="10"/>
        <v>1</v>
      </c>
      <c r="H95" s="32">
        <f t="shared" si="11"/>
        <v>307.92109999999997</v>
      </c>
      <c r="J95" s="54">
        <f t="shared" si="12"/>
        <v>306.62538061546712</v>
      </c>
      <c r="L95" s="54">
        <f t="shared" si="13"/>
        <v>306.62538061546712</v>
      </c>
    </row>
    <row r="96" spans="2:12" x14ac:dyDescent="0.25">
      <c r="B96" s="15">
        <v>1</v>
      </c>
      <c r="C96" s="25">
        <v>0.97640000000000005</v>
      </c>
      <c r="D96" s="28" t="s">
        <v>16</v>
      </c>
      <c r="E96" s="31">
        <f t="shared" si="14"/>
        <v>97.64</v>
      </c>
      <c r="F96" s="16">
        <v>8.56</v>
      </c>
      <c r="G96" s="24">
        <f t="shared" si="10"/>
        <v>1</v>
      </c>
      <c r="H96" s="32">
        <f t="shared" si="11"/>
        <v>303.66039999999998</v>
      </c>
      <c r="J96" s="54">
        <f t="shared" si="12"/>
        <v>302.38260946666202</v>
      </c>
      <c r="L96" s="54">
        <f t="shared" si="13"/>
        <v>302.38260946666202</v>
      </c>
    </row>
    <row r="97" spans="2:12" x14ac:dyDescent="0.25">
      <c r="B97" s="15">
        <v>1</v>
      </c>
      <c r="C97" s="25">
        <v>0.95450000000000002</v>
      </c>
      <c r="D97" s="28" t="s">
        <v>16</v>
      </c>
      <c r="E97" s="31">
        <f t="shared" si="14"/>
        <v>95.45</v>
      </c>
      <c r="F97" s="16">
        <v>8.4700000000000006</v>
      </c>
      <c r="G97" s="24">
        <f t="shared" si="10"/>
        <v>0.66666666666666663</v>
      </c>
      <c r="H97" s="32">
        <f t="shared" si="11"/>
        <v>197.89966666666663</v>
      </c>
      <c r="J97" s="54">
        <f t="shared" si="12"/>
        <v>197.06691297004565</v>
      </c>
      <c r="L97" s="54">
        <f t="shared" si="13"/>
        <v>197.06691297004565</v>
      </c>
    </row>
    <row r="98" spans="2:12" x14ac:dyDescent="0.25">
      <c r="B98" s="15">
        <v>1</v>
      </c>
      <c r="C98" s="25">
        <v>0.82809999999999995</v>
      </c>
      <c r="D98" s="28" t="s">
        <v>16</v>
      </c>
      <c r="E98" s="31">
        <f t="shared" si="14"/>
        <v>82.809999999999988</v>
      </c>
      <c r="F98" s="16">
        <v>8.4700000000000006</v>
      </c>
      <c r="G98" s="24">
        <f t="shared" si="10"/>
        <v>0.66666666666666663</v>
      </c>
      <c r="H98" s="32">
        <f t="shared" si="11"/>
        <v>171.69273333333331</v>
      </c>
      <c r="J98" s="54">
        <f t="shared" si="12"/>
        <v>170.97025733943931</v>
      </c>
      <c r="L98" s="54">
        <f t="shared" si="13"/>
        <v>170.97025733943931</v>
      </c>
    </row>
    <row r="99" spans="2:12" x14ac:dyDescent="0.25">
      <c r="B99" s="15">
        <v>1</v>
      </c>
      <c r="C99" s="25">
        <v>0.75</v>
      </c>
      <c r="D99" s="28" t="s">
        <v>16</v>
      </c>
      <c r="E99" s="31">
        <f t="shared" si="14"/>
        <v>75</v>
      </c>
      <c r="F99" s="16">
        <v>8.4700000000000006</v>
      </c>
      <c r="G99" s="24">
        <f t="shared" si="10"/>
        <v>0.66666666666666663</v>
      </c>
      <c r="H99" s="32">
        <f t="shared" si="11"/>
        <v>155.5</v>
      </c>
      <c r="J99" s="54">
        <f t="shared" si="12"/>
        <v>154.84566236514851</v>
      </c>
      <c r="L99" s="54">
        <f t="shared" si="13"/>
        <v>154.84566236514851</v>
      </c>
    </row>
    <row r="100" spans="2:12" x14ac:dyDescent="0.25">
      <c r="B100" s="15">
        <v>1</v>
      </c>
      <c r="C100" s="25">
        <v>0.99039999999999995</v>
      </c>
      <c r="D100" s="28" t="s">
        <v>16</v>
      </c>
      <c r="E100" s="31">
        <f t="shared" si="14"/>
        <v>99.039999999999992</v>
      </c>
      <c r="F100" s="16">
        <v>8.39</v>
      </c>
      <c r="G100" s="24">
        <f t="shared" si="10"/>
        <v>0.66666666666666663</v>
      </c>
      <c r="H100" s="32">
        <f t="shared" si="11"/>
        <v>205.34293333333329</v>
      </c>
      <c r="I100" s="7"/>
      <c r="J100" s="54">
        <f t="shared" si="12"/>
        <v>204.47885867525744</v>
      </c>
      <c r="K100" s="7"/>
      <c r="L100" s="54">
        <f t="shared" si="13"/>
        <v>204.47885867525744</v>
      </c>
    </row>
    <row r="101" spans="2:12" x14ac:dyDescent="0.25">
      <c r="B101" s="15">
        <v>1</v>
      </c>
      <c r="C101" s="25">
        <v>0.73570000000000002</v>
      </c>
      <c r="D101" s="6">
        <v>0.75</v>
      </c>
      <c r="E101" s="33">
        <v>55.18</v>
      </c>
      <c r="F101" s="16">
        <v>8.3800000000000008</v>
      </c>
      <c r="G101" s="24">
        <f t="shared" ref="G101:G112" si="15">IF(F101&lt;5.5,0,IF(F101&lt;7,1/3,IF(F101&lt;8.5,2/3,3/3)))</f>
        <v>0.66666666666666663</v>
      </c>
      <c r="H101" s="32">
        <f t="shared" si="11"/>
        <v>114.40653333333331</v>
      </c>
      <c r="J101" s="54">
        <f t="shared" si="12"/>
        <v>113.92511532411859</v>
      </c>
      <c r="L101" s="54">
        <f t="shared" si="13"/>
        <v>113.92511532411859</v>
      </c>
    </row>
    <row r="102" spans="2:12" x14ac:dyDescent="0.25">
      <c r="B102" s="15">
        <v>1</v>
      </c>
      <c r="C102" s="25">
        <v>0.58530000000000004</v>
      </c>
      <c r="D102" s="6">
        <f>166/216</f>
        <v>0.76851851851851849</v>
      </c>
      <c r="E102" s="33">
        <v>44.98</v>
      </c>
      <c r="F102" s="16">
        <v>8.3800000000000008</v>
      </c>
      <c r="G102" s="24">
        <f t="shared" si="15"/>
        <v>0.66666666666666663</v>
      </c>
      <c r="H102" s="32">
        <f t="shared" si="11"/>
        <v>93.258533333333332</v>
      </c>
      <c r="I102" s="7"/>
      <c r="J102" s="54">
        <f t="shared" si="12"/>
        <v>92.866105242458417</v>
      </c>
      <c r="L102" s="54">
        <f t="shared" si="13"/>
        <v>92.866105242458417</v>
      </c>
    </row>
    <row r="103" spans="2:12" x14ac:dyDescent="0.25">
      <c r="B103" s="15">
        <v>1</v>
      </c>
      <c r="C103" s="25">
        <v>0.99360000000000004</v>
      </c>
      <c r="D103" s="28" t="s">
        <v>16</v>
      </c>
      <c r="E103" s="31">
        <f t="shared" ref="E103:E112" si="16">C103*100</f>
        <v>99.36</v>
      </c>
      <c r="F103" s="16">
        <v>8.34</v>
      </c>
      <c r="G103" s="24">
        <f t="shared" si="15"/>
        <v>0.66666666666666663</v>
      </c>
      <c r="H103" s="32">
        <f t="shared" si="11"/>
        <v>206.00639999999999</v>
      </c>
      <c r="I103" s="7"/>
      <c r="J103" s="54">
        <f t="shared" si="12"/>
        <v>205.13953350134878</v>
      </c>
      <c r="K103" s="7"/>
      <c r="L103" s="54">
        <f t="shared" si="13"/>
        <v>205.13953350134878</v>
      </c>
    </row>
    <row r="104" spans="2:12" x14ac:dyDescent="0.25">
      <c r="B104" s="15">
        <v>1</v>
      </c>
      <c r="C104" s="25">
        <v>0.99360000000000004</v>
      </c>
      <c r="D104" s="28" t="s">
        <v>16</v>
      </c>
      <c r="E104" s="31">
        <f t="shared" si="16"/>
        <v>99.36</v>
      </c>
      <c r="F104" s="16">
        <v>8.3000000000000007</v>
      </c>
      <c r="G104" s="24">
        <f t="shared" si="15"/>
        <v>0.66666666666666663</v>
      </c>
      <c r="H104" s="32">
        <f t="shared" si="11"/>
        <v>206.00639999999999</v>
      </c>
      <c r="J104" s="54">
        <f t="shared" si="12"/>
        <v>205.13953350134878</v>
      </c>
      <c r="L104" s="54">
        <f t="shared" si="13"/>
        <v>205.13953350134878</v>
      </c>
    </row>
    <row r="105" spans="2:12" x14ac:dyDescent="0.25">
      <c r="B105" s="15">
        <v>1</v>
      </c>
      <c r="C105" s="25">
        <v>0.97770000000000001</v>
      </c>
      <c r="D105" s="28" t="s">
        <v>16</v>
      </c>
      <c r="E105" s="31">
        <f t="shared" si="16"/>
        <v>97.77</v>
      </c>
      <c r="F105" s="16">
        <v>8.3000000000000007</v>
      </c>
      <c r="G105" s="24">
        <f t="shared" si="15"/>
        <v>0.66666666666666663</v>
      </c>
      <c r="H105" s="32">
        <f t="shared" si="11"/>
        <v>202.70979999999997</v>
      </c>
      <c r="J105" s="54">
        <f t="shared" si="12"/>
        <v>201.85680545920764</v>
      </c>
      <c r="L105" s="54">
        <f t="shared" si="13"/>
        <v>201.85680545920764</v>
      </c>
    </row>
    <row r="106" spans="2:12" x14ac:dyDescent="0.25">
      <c r="B106" s="15">
        <v>1</v>
      </c>
      <c r="C106" s="25">
        <v>0.99360000000000004</v>
      </c>
      <c r="D106" s="27" t="s">
        <v>16</v>
      </c>
      <c r="E106" s="31">
        <f t="shared" si="16"/>
        <v>99.36</v>
      </c>
      <c r="F106" s="16">
        <v>8.3000000000000007</v>
      </c>
      <c r="G106" s="24">
        <f t="shared" si="15"/>
        <v>0.66666666666666663</v>
      </c>
      <c r="H106" s="32">
        <f t="shared" si="11"/>
        <v>206.00639999999999</v>
      </c>
      <c r="J106" s="54">
        <f t="shared" si="12"/>
        <v>205.13953350134878</v>
      </c>
      <c r="L106" s="54">
        <f t="shared" si="13"/>
        <v>205.13953350134878</v>
      </c>
    </row>
    <row r="107" spans="2:12" x14ac:dyDescent="0.25">
      <c r="B107" s="15">
        <v>1</v>
      </c>
      <c r="C107" s="25">
        <v>0.7006</v>
      </c>
      <c r="D107" s="28" t="s">
        <v>16</v>
      </c>
      <c r="E107" s="31">
        <f t="shared" si="16"/>
        <v>70.06</v>
      </c>
      <c r="F107" s="16">
        <v>8.3000000000000007</v>
      </c>
      <c r="G107" s="24">
        <f t="shared" si="15"/>
        <v>0.66666666666666663</v>
      </c>
      <c r="H107" s="32">
        <f t="shared" si="11"/>
        <v>145.25773333333331</v>
      </c>
      <c r="J107" s="54">
        <f t="shared" si="12"/>
        <v>144.64649473736407</v>
      </c>
      <c r="L107" s="54">
        <f t="shared" si="13"/>
        <v>144.64649473736407</v>
      </c>
    </row>
    <row r="108" spans="2:12" x14ac:dyDescent="0.25">
      <c r="B108" s="15">
        <v>1</v>
      </c>
      <c r="C108" s="25">
        <v>0.92110000000000003</v>
      </c>
      <c r="D108" s="28" t="s">
        <v>16</v>
      </c>
      <c r="E108" s="31">
        <f t="shared" si="16"/>
        <v>92.11</v>
      </c>
      <c r="F108" s="16">
        <v>8.2100000000000009</v>
      </c>
      <c r="G108" s="24">
        <f t="shared" si="15"/>
        <v>0.66666666666666663</v>
      </c>
      <c r="H108" s="32">
        <f t="shared" si="11"/>
        <v>190.97473333333329</v>
      </c>
      <c r="J108" s="54">
        <f t="shared" si="12"/>
        <v>190.17111947271769</v>
      </c>
      <c r="L108" s="54">
        <f t="shared" si="13"/>
        <v>190.17111947271769</v>
      </c>
    </row>
    <row r="109" spans="2:12" x14ac:dyDescent="0.25">
      <c r="B109" s="15">
        <v>1</v>
      </c>
      <c r="C109" s="25">
        <v>0.96499999999999997</v>
      </c>
      <c r="D109" s="28" t="s">
        <v>16</v>
      </c>
      <c r="E109" s="31">
        <f t="shared" si="16"/>
        <v>96.5</v>
      </c>
      <c r="F109" s="16">
        <v>8.1300000000000008</v>
      </c>
      <c r="G109" s="24">
        <f t="shared" si="15"/>
        <v>0.66666666666666663</v>
      </c>
      <c r="H109" s="32">
        <f t="shared" si="11"/>
        <v>200.07666666666665</v>
      </c>
      <c r="J109" s="54">
        <f t="shared" si="12"/>
        <v>199.2347522431578</v>
      </c>
      <c r="L109" s="54">
        <f t="shared" si="13"/>
        <v>199.2347522431578</v>
      </c>
    </row>
    <row r="110" spans="2:12" x14ac:dyDescent="0.25">
      <c r="B110" s="15">
        <v>1</v>
      </c>
      <c r="C110" s="25">
        <v>0.67979999999999996</v>
      </c>
      <c r="D110" s="28" t="s">
        <v>16</v>
      </c>
      <c r="E110" s="31">
        <f t="shared" si="16"/>
        <v>67.97999999999999</v>
      </c>
      <c r="F110" s="16">
        <v>7.95</v>
      </c>
      <c r="G110" s="24">
        <f t="shared" si="15"/>
        <v>0.66666666666666663</v>
      </c>
      <c r="H110" s="32">
        <f t="shared" si="11"/>
        <v>140.94519999999997</v>
      </c>
      <c r="J110" s="54">
        <f t="shared" si="12"/>
        <v>140.3521083677706</v>
      </c>
      <c r="L110" s="54">
        <f t="shared" si="13"/>
        <v>140.3521083677706</v>
      </c>
    </row>
    <row r="111" spans="2:12" x14ac:dyDescent="0.25">
      <c r="B111" s="15">
        <v>1</v>
      </c>
      <c r="C111" s="25">
        <v>0.79330000000000001</v>
      </c>
      <c r="D111" s="28" t="s">
        <v>16</v>
      </c>
      <c r="E111" s="31">
        <f t="shared" si="16"/>
        <v>79.33</v>
      </c>
      <c r="F111" s="16">
        <v>7.86</v>
      </c>
      <c r="G111" s="24">
        <f t="shared" si="15"/>
        <v>0.66666666666666663</v>
      </c>
      <c r="H111" s="32">
        <f t="shared" si="11"/>
        <v>164.47753333333333</v>
      </c>
      <c r="J111" s="54">
        <f t="shared" si="12"/>
        <v>163.78541860569644</v>
      </c>
      <c r="L111" s="54">
        <f t="shared" si="13"/>
        <v>163.78541860569644</v>
      </c>
    </row>
    <row r="112" spans="2:12" x14ac:dyDescent="0.25">
      <c r="B112" s="15">
        <v>1</v>
      </c>
      <c r="C112" s="25">
        <v>0.57440000000000002</v>
      </c>
      <c r="D112" s="28" t="s">
        <v>16</v>
      </c>
      <c r="E112" s="31">
        <f t="shared" si="16"/>
        <v>57.440000000000005</v>
      </c>
      <c r="F112" s="16">
        <v>7.53</v>
      </c>
      <c r="G112" s="42">
        <f t="shared" si="15"/>
        <v>0.66666666666666663</v>
      </c>
      <c r="H112" s="32">
        <f t="shared" si="11"/>
        <v>119.09226666666667</v>
      </c>
      <c r="I112" s="7"/>
      <c r="J112" s="54">
        <f t="shared" si="12"/>
        <v>118.59113128338844</v>
      </c>
      <c r="K112" s="7"/>
      <c r="L112" s="54">
        <f t="shared" si="13"/>
        <v>118.59113128338844</v>
      </c>
    </row>
    <row r="113" spans="2:12" ht="15.75" thickBot="1" x14ac:dyDescent="0.3">
      <c r="B113" s="11">
        <f>SUM(B5:B112)</f>
        <v>108</v>
      </c>
      <c r="D113" s="4"/>
      <c r="F113"/>
      <c r="G113" s="43" t="s">
        <v>19</v>
      </c>
      <c r="H113" s="46">
        <f>SUM(H5:H112)</f>
        <v>27291.172633333321</v>
      </c>
      <c r="I113" s="44"/>
      <c r="J113" s="52">
        <f>SUM(J5:J112)</f>
        <v>27176.332496013605</v>
      </c>
      <c r="L113" s="48">
        <f>SUM(L5:L112)</f>
        <v>28686.123834644019</v>
      </c>
    </row>
    <row r="114" spans="2:12" ht="15.75" thickTop="1" x14ac:dyDescent="0.25">
      <c r="G114" s="34" t="s">
        <v>20</v>
      </c>
      <c r="H114" s="45">
        <f>H113/B113</f>
        <v>252.69604290123445</v>
      </c>
      <c r="J114" s="45">
        <f>J113/B113</f>
        <v>251.63270829642227</v>
      </c>
    </row>
    <row r="115" spans="2:12" x14ac:dyDescent="0.25">
      <c r="G115" s="34"/>
      <c r="H115" s="22"/>
    </row>
    <row r="116" spans="2:12" x14ac:dyDescent="0.25">
      <c r="F116"/>
      <c r="G116" s="19" t="s">
        <v>10</v>
      </c>
      <c r="H116" s="20">
        <f>SUM(E5:E112)</f>
        <v>9212.5400000000045</v>
      </c>
    </row>
    <row r="117" spans="2:12" x14ac:dyDescent="0.25">
      <c r="C117" s="47"/>
      <c r="D117" s="47"/>
      <c r="E117" s="47"/>
      <c r="F117" s="47"/>
      <c r="G117" s="49" t="s">
        <v>11</v>
      </c>
      <c r="H117" s="50">
        <v>28686.16</v>
      </c>
    </row>
    <row r="118" spans="2:12" x14ac:dyDescent="0.25">
      <c r="F118"/>
      <c r="G118" s="19" t="s">
        <v>12</v>
      </c>
      <c r="H118" s="37">
        <f>H117/H116</f>
        <v>3.1138166021531504</v>
      </c>
    </row>
    <row r="119" spans="2:12" x14ac:dyDescent="0.25">
      <c r="F119"/>
      <c r="G119" s="21" t="s">
        <v>13</v>
      </c>
      <c r="H119" s="51">
        <f>H118*100</f>
        <v>311.38166021531504</v>
      </c>
    </row>
    <row r="120" spans="2:12" x14ac:dyDescent="0.25">
      <c r="F120"/>
      <c r="G120"/>
    </row>
    <row r="121" spans="2:12" x14ac:dyDescent="0.25">
      <c r="F121" s="55" t="s">
        <v>2</v>
      </c>
      <c r="G121" s="17"/>
    </row>
    <row r="122" spans="2:12" x14ac:dyDescent="0.25">
      <c r="F122" s="13" t="s">
        <v>3</v>
      </c>
      <c r="G122"/>
      <c r="H122" s="5" t="s">
        <v>4</v>
      </c>
    </row>
    <row r="123" spans="2:12" x14ac:dyDescent="0.25">
      <c r="F123" s="13" t="s">
        <v>5</v>
      </c>
      <c r="G123"/>
      <c r="H123" s="5" t="s">
        <v>6</v>
      </c>
    </row>
    <row r="124" spans="2:12" x14ac:dyDescent="0.25">
      <c r="F124" s="13" t="s">
        <v>7</v>
      </c>
      <c r="G124"/>
      <c r="H124" s="5" t="s">
        <v>8</v>
      </c>
    </row>
    <row r="125" spans="2:12" x14ac:dyDescent="0.25">
      <c r="F125" s="13" t="s">
        <v>9</v>
      </c>
      <c r="G125"/>
      <c r="H125" s="18">
        <v>1</v>
      </c>
    </row>
    <row r="126" spans="2:12" x14ac:dyDescent="0.25">
      <c r="F126"/>
      <c r="G126"/>
    </row>
    <row r="127" spans="2:12" x14ac:dyDescent="0.25">
      <c r="F127"/>
      <c r="G127"/>
    </row>
    <row r="128" spans="2:12" x14ac:dyDescent="0.25">
      <c r="F128"/>
      <c r="G128"/>
    </row>
    <row r="129" spans="6:7" x14ac:dyDescent="0.25">
      <c r="F129"/>
      <c r="G129"/>
    </row>
    <row r="130" spans="6:7" x14ac:dyDescent="0.25">
      <c r="F130"/>
      <c r="G130"/>
    </row>
    <row r="131" spans="6:7" x14ac:dyDescent="0.25">
      <c r="F131"/>
      <c r="G131"/>
    </row>
    <row r="132" spans="6:7" x14ac:dyDescent="0.25">
      <c r="F132"/>
      <c r="G132"/>
    </row>
    <row r="133" spans="6:7" x14ac:dyDescent="0.25">
      <c r="F133"/>
      <c r="G133"/>
    </row>
    <row r="134" spans="6:7" x14ac:dyDescent="0.25">
      <c r="F134"/>
      <c r="G134"/>
    </row>
    <row r="135" spans="6:7" x14ac:dyDescent="0.25">
      <c r="F135"/>
      <c r="G135"/>
    </row>
    <row r="136" spans="6:7" x14ac:dyDescent="0.25">
      <c r="F136"/>
      <c r="G136"/>
    </row>
    <row r="137" spans="6:7" x14ac:dyDescent="0.25">
      <c r="F137"/>
      <c r="G137"/>
    </row>
    <row r="138" spans="6:7" x14ac:dyDescent="0.25">
      <c r="F138"/>
      <c r="G138"/>
    </row>
    <row r="139" spans="6:7" x14ac:dyDescent="0.25">
      <c r="F139"/>
      <c r="G139"/>
    </row>
    <row r="140" spans="6:7" x14ac:dyDescent="0.25">
      <c r="F140"/>
      <c r="G140"/>
    </row>
  </sheetData>
  <sortState ref="B10:U117">
    <sortCondition descending="1" ref="F10:F117"/>
  </sortState>
  <pageMargins left="0.25" right="0.25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PREMI dipendenti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2026-09-22T11:27:42Z</dcterms:modified>
</cp:coreProperties>
</file>